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comments2.xml" ContentType="application/vnd.openxmlformats-officedocument.spreadsheetml.comments+xml"/>
  <Override PartName="/xl/drawings/drawing1.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231"/>
  <workbookPr defaultThemeVersion="124226"/>
  <mc:AlternateContent xmlns:mc="http://schemas.openxmlformats.org/markup-compatibility/2006">
    <mc:Choice Requires="x15">
      <x15ac:absPath xmlns:x15ac="http://schemas.microsoft.com/office/spreadsheetml/2010/11/ac" url="C:\Users\mhogan\Desktop\CORE\Assessment\2019\New form for assessment planning\"/>
    </mc:Choice>
  </mc:AlternateContent>
  <xr:revisionPtr revIDLastSave="0" documentId="8_{C04C9D81-783A-4FE7-9388-CBB52D955242}" xr6:coauthVersionLast="40" xr6:coauthVersionMax="40" xr10:uidLastSave="{00000000-0000-0000-0000-000000000000}"/>
  <bookViews>
    <workbookView xWindow="-120" yWindow="-120" windowWidth="20730" windowHeight="11160" tabRatio="741" xr2:uid="{00000000-000D-0000-FFFF-FFFF00000000}"/>
  </bookViews>
  <sheets>
    <sheet name="Assessment_Plan" sheetId="5" r:id="rId1"/>
    <sheet name="Assessment_Data" sheetId="1" r:id="rId2"/>
    <sheet name="SLO_Matrix" sheetId="3" r:id="rId3"/>
    <sheet name="Dropdown_Key" sheetId="2" r:id="rId4"/>
    <sheet name="Sheet1" sheetId="7" r:id="rId5"/>
  </sheets>
  <externalReferences>
    <externalReference r:id="rId6"/>
    <externalReference r:id="rId7"/>
    <externalReference r:id="rId8"/>
  </externalReferences>
  <definedNames>
    <definedName name="Col">[1]Key!$A$22:$A$25</definedName>
    <definedName name="Committee">[1]Key!$A$62:$A$70</definedName>
    <definedName name="Dept">[1]Key!$A$28:$A$47</definedName>
    <definedName name="New">[1]Key!$A$58:$A$59</definedName>
    <definedName name="_xlnm.Print_Area" localSheetId="2">SLO_Matrix!$A$1:$G$30</definedName>
    <definedName name="_xlnm.Print_Titles" localSheetId="1">Assessment_Data!$11:$11</definedName>
    <definedName name="_xlnm.Print_Titles" localSheetId="0">Assessment_Plan!$1:$2</definedName>
    <definedName name="q">[2]Key!$A$64:$A$65</definedName>
    <definedName name="Required_of">[1]Key!$A$50:$A$55</definedName>
    <definedName name="SLO">[1]Key!$A$4:$A$15</definedName>
    <definedName name="Status">[1]Key!$A$18:$A$19</definedName>
    <definedName name="Total">[3]Scales!$A$43:$A$46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8" i="1" l="1"/>
  <c r="L7" i="1"/>
  <c r="F21" i="2" l="1"/>
  <c r="E4" i="3" l="1"/>
  <c r="B5" i="1"/>
  <c r="A7" i="3" l="1"/>
  <c r="C7" i="3"/>
  <c r="B4" i="3"/>
  <c r="K25" i="5"/>
  <c r="Z12" i="1" l="1"/>
  <c r="Z13" i="1"/>
  <c r="Z14" i="1"/>
  <c r="Z15" i="1"/>
  <c r="Z16" i="1"/>
  <c r="Z17" i="1"/>
  <c r="Z18" i="1"/>
  <c r="Z19" i="1"/>
  <c r="Z20" i="1"/>
  <c r="Z21" i="1"/>
  <c r="Z22" i="1"/>
  <c r="Z23" i="1"/>
  <c r="Z24" i="1"/>
  <c r="Z25" i="1"/>
  <c r="Z26" i="1"/>
  <c r="Z27" i="1"/>
  <c r="Z28" i="1"/>
  <c r="Z29" i="1"/>
  <c r="Z30" i="1"/>
  <c r="Z31" i="1"/>
  <c r="Z32" i="1"/>
  <c r="Z33" i="1"/>
  <c r="Z34" i="1"/>
  <c r="Z35" i="1"/>
  <c r="Z36" i="1"/>
  <c r="Z37" i="1"/>
  <c r="Z38" i="1"/>
  <c r="Z39" i="1"/>
  <c r="Z40" i="1"/>
  <c r="Z41" i="1"/>
  <c r="Z42" i="1"/>
  <c r="Z43" i="1"/>
  <c r="Z44" i="1"/>
  <c r="Z45" i="1"/>
  <c r="Z46" i="1"/>
  <c r="Z47" i="1"/>
  <c r="Z48" i="1"/>
  <c r="Z49" i="1"/>
  <c r="Z50" i="1"/>
  <c r="Z51" i="1"/>
  <c r="Z52" i="1"/>
  <c r="Z53" i="1"/>
  <c r="Z54" i="1"/>
  <c r="Z55" i="1"/>
  <c r="Z56" i="1"/>
  <c r="Z57" i="1"/>
  <c r="Z58" i="1"/>
  <c r="Z59" i="1"/>
  <c r="Z60" i="1"/>
  <c r="Z61" i="1"/>
  <c r="Z62" i="1"/>
  <c r="Z63" i="1"/>
  <c r="Z64" i="1"/>
  <c r="Z65" i="1"/>
  <c r="Z66" i="1"/>
  <c r="Z67" i="1"/>
  <c r="Z68" i="1"/>
  <c r="Z69" i="1"/>
  <c r="Z70" i="1"/>
  <c r="Z71" i="1"/>
  <c r="Z72" i="1"/>
  <c r="Z73" i="1"/>
  <c r="Z74" i="1"/>
  <c r="Z75" i="1"/>
  <c r="Z76" i="1"/>
  <c r="Z77" i="1"/>
  <c r="Z78" i="1"/>
  <c r="Z79" i="1"/>
  <c r="Z80" i="1"/>
  <c r="Z81" i="1"/>
  <c r="Z82" i="1"/>
  <c r="Z83" i="1"/>
  <c r="Z84" i="1"/>
  <c r="Z85" i="1"/>
  <c r="Z86" i="1"/>
  <c r="Z87" i="1"/>
  <c r="Z88" i="1"/>
  <c r="Z89" i="1"/>
  <c r="Z90" i="1"/>
  <c r="Z91" i="1"/>
  <c r="Z92" i="1"/>
  <c r="Z93" i="1"/>
  <c r="Z94" i="1"/>
  <c r="Z95" i="1"/>
  <c r="Z96" i="1"/>
  <c r="Z97" i="1"/>
  <c r="Z98" i="1"/>
  <c r="Z99" i="1"/>
  <c r="Z100" i="1"/>
  <c r="Z101" i="1"/>
  <c r="Z102" i="1"/>
  <c r="Z103" i="1"/>
  <c r="Z104" i="1"/>
  <c r="Z105" i="1"/>
  <c r="Z106" i="1"/>
  <c r="Z107" i="1"/>
  <c r="Z108" i="1"/>
  <c r="Z109" i="1"/>
  <c r="Z110" i="1"/>
  <c r="Z111" i="1"/>
  <c r="Z112" i="1"/>
  <c r="Y12" i="1"/>
  <c r="Y13" i="1"/>
  <c r="Y14" i="1"/>
  <c r="Y15" i="1"/>
  <c r="Y16" i="1"/>
  <c r="Y17" i="1"/>
  <c r="Y18" i="1"/>
  <c r="Y19" i="1"/>
  <c r="Y20" i="1"/>
  <c r="Y21" i="1"/>
  <c r="Y22" i="1"/>
  <c r="Y23" i="1"/>
  <c r="Y24" i="1"/>
  <c r="Y25" i="1"/>
  <c r="Y26" i="1"/>
  <c r="Y27" i="1"/>
  <c r="Y28" i="1"/>
  <c r="Y29" i="1"/>
  <c r="Y30" i="1"/>
  <c r="Y31" i="1"/>
  <c r="Y32" i="1"/>
  <c r="Y33" i="1"/>
  <c r="Y34" i="1"/>
  <c r="Y35" i="1"/>
  <c r="Y36" i="1"/>
  <c r="Y37" i="1"/>
  <c r="Y38" i="1"/>
  <c r="Y39" i="1"/>
  <c r="Y40" i="1"/>
  <c r="Y41" i="1"/>
  <c r="Y42" i="1"/>
  <c r="Y43" i="1"/>
  <c r="Y44" i="1"/>
  <c r="Y45" i="1"/>
  <c r="Y46" i="1"/>
  <c r="Y47" i="1"/>
  <c r="Y48" i="1"/>
  <c r="Y49" i="1"/>
  <c r="Y50" i="1"/>
  <c r="Y51" i="1"/>
  <c r="Y52" i="1"/>
  <c r="Y53" i="1"/>
  <c r="Y54" i="1"/>
  <c r="Y55" i="1"/>
  <c r="Y56" i="1"/>
  <c r="Y57" i="1"/>
  <c r="Y58" i="1"/>
  <c r="Y59" i="1"/>
  <c r="Y60" i="1"/>
  <c r="Y61" i="1"/>
  <c r="Y62" i="1"/>
  <c r="Y63" i="1"/>
  <c r="Y64" i="1"/>
  <c r="Y65" i="1"/>
  <c r="Y66" i="1"/>
  <c r="Y67" i="1"/>
  <c r="Y68" i="1"/>
  <c r="Y69" i="1"/>
  <c r="Y70" i="1"/>
  <c r="Y71" i="1"/>
  <c r="Y72" i="1"/>
  <c r="Y73" i="1"/>
  <c r="Y74" i="1"/>
  <c r="Y75" i="1"/>
  <c r="Y76" i="1"/>
  <c r="Y77" i="1"/>
  <c r="Y78" i="1"/>
  <c r="Y79" i="1"/>
  <c r="Y80" i="1"/>
  <c r="Y81" i="1"/>
  <c r="Y82" i="1"/>
  <c r="Y83" i="1"/>
  <c r="Y84" i="1"/>
  <c r="Y85" i="1"/>
  <c r="Y86" i="1"/>
  <c r="Y87" i="1"/>
  <c r="Y88" i="1"/>
  <c r="Y89" i="1"/>
  <c r="Y90" i="1"/>
  <c r="Y91" i="1"/>
  <c r="Y92" i="1"/>
  <c r="Y93" i="1"/>
  <c r="Y94" i="1"/>
  <c r="Y95" i="1"/>
  <c r="Y96" i="1"/>
  <c r="Y97" i="1"/>
  <c r="Y98" i="1"/>
  <c r="Y99" i="1"/>
  <c r="Y100" i="1"/>
  <c r="Y101" i="1"/>
  <c r="Y102" i="1"/>
  <c r="Y103" i="1"/>
  <c r="Y104" i="1"/>
  <c r="Y105" i="1"/>
  <c r="Y106" i="1"/>
  <c r="Y107" i="1"/>
  <c r="Y108" i="1"/>
  <c r="Y109" i="1"/>
  <c r="Y110" i="1"/>
  <c r="Y111" i="1"/>
  <c r="Y112" i="1"/>
  <c r="X12" i="1"/>
  <c r="X13" i="1"/>
  <c r="X14" i="1"/>
  <c r="X15" i="1"/>
  <c r="X16" i="1"/>
  <c r="X17" i="1"/>
  <c r="X18" i="1"/>
  <c r="X19" i="1"/>
  <c r="X20" i="1"/>
  <c r="X21" i="1"/>
  <c r="X22" i="1"/>
  <c r="X23" i="1"/>
  <c r="X24" i="1"/>
  <c r="X25" i="1"/>
  <c r="X26" i="1"/>
  <c r="X27" i="1"/>
  <c r="X28" i="1"/>
  <c r="X29" i="1"/>
  <c r="X30" i="1"/>
  <c r="X31" i="1"/>
  <c r="X32" i="1"/>
  <c r="X33" i="1"/>
  <c r="X34" i="1"/>
  <c r="X35" i="1"/>
  <c r="X36" i="1"/>
  <c r="X37" i="1"/>
  <c r="X38" i="1"/>
  <c r="X39" i="1"/>
  <c r="X40" i="1"/>
  <c r="X41" i="1"/>
  <c r="X42" i="1"/>
  <c r="X43" i="1"/>
  <c r="X44" i="1"/>
  <c r="X45" i="1"/>
  <c r="X46" i="1"/>
  <c r="X47" i="1"/>
  <c r="X48" i="1"/>
  <c r="X49" i="1"/>
  <c r="X50" i="1"/>
  <c r="X51" i="1"/>
  <c r="X52" i="1"/>
  <c r="X53" i="1"/>
  <c r="X54" i="1"/>
  <c r="X55" i="1"/>
  <c r="X56" i="1"/>
  <c r="X57" i="1"/>
  <c r="X58" i="1"/>
  <c r="X59" i="1"/>
  <c r="X60" i="1"/>
  <c r="X61" i="1"/>
  <c r="X62" i="1"/>
  <c r="X63" i="1"/>
  <c r="X64" i="1"/>
  <c r="X65" i="1"/>
  <c r="X66" i="1"/>
  <c r="X67" i="1"/>
  <c r="X68" i="1"/>
  <c r="X69" i="1"/>
  <c r="X70" i="1"/>
  <c r="X71" i="1"/>
  <c r="X72" i="1"/>
  <c r="X73" i="1"/>
  <c r="X74" i="1"/>
  <c r="X75" i="1"/>
  <c r="X76" i="1"/>
  <c r="X77" i="1"/>
  <c r="X78" i="1"/>
  <c r="X79" i="1"/>
  <c r="X80" i="1"/>
  <c r="X81" i="1"/>
  <c r="X82" i="1"/>
  <c r="X83" i="1"/>
  <c r="X84" i="1"/>
  <c r="X85" i="1"/>
  <c r="X86" i="1"/>
  <c r="X87" i="1"/>
  <c r="X88" i="1"/>
  <c r="X89" i="1"/>
  <c r="X90" i="1"/>
  <c r="X91" i="1"/>
  <c r="X92" i="1"/>
  <c r="X93" i="1"/>
  <c r="X94" i="1"/>
  <c r="X95" i="1"/>
  <c r="X96" i="1"/>
  <c r="X97" i="1"/>
  <c r="X98" i="1"/>
  <c r="X99" i="1"/>
  <c r="X100" i="1"/>
  <c r="X101" i="1"/>
  <c r="X102" i="1"/>
  <c r="X103" i="1"/>
  <c r="X104" i="1"/>
  <c r="X105" i="1"/>
  <c r="X106" i="1"/>
  <c r="X107" i="1"/>
  <c r="X108" i="1"/>
  <c r="X109" i="1"/>
  <c r="X110" i="1"/>
  <c r="X111" i="1"/>
  <c r="X112" i="1"/>
  <c r="V12" i="1"/>
  <c r="V13" i="1"/>
  <c r="V14" i="1"/>
  <c r="V15" i="1"/>
  <c r="V16" i="1"/>
  <c r="V17" i="1"/>
  <c r="V18" i="1"/>
  <c r="V19" i="1"/>
  <c r="V20" i="1"/>
  <c r="V21" i="1"/>
  <c r="V22" i="1"/>
  <c r="V23" i="1"/>
  <c r="V24" i="1"/>
  <c r="V25" i="1"/>
  <c r="V26" i="1"/>
  <c r="V27" i="1"/>
  <c r="V28" i="1"/>
  <c r="V29" i="1"/>
  <c r="V30" i="1"/>
  <c r="V31" i="1"/>
  <c r="V32" i="1"/>
  <c r="V33" i="1"/>
  <c r="V34" i="1"/>
  <c r="V35" i="1"/>
  <c r="V36" i="1"/>
  <c r="V37" i="1"/>
  <c r="V38" i="1"/>
  <c r="V39" i="1"/>
  <c r="V40" i="1"/>
  <c r="V41" i="1"/>
  <c r="V42" i="1"/>
  <c r="V43" i="1"/>
  <c r="V44" i="1"/>
  <c r="V45" i="1"/>
  <c r="V46" i="1"/>
  <c r="V47" i="1"/>
  <c r="V48" i="1"/>
  <c r="V49" i="1"/>
  <c r="V50" i="1"/>
  <c r="V51" i="1"/>
  <c r="V52" i="1"/>
  <c r="V53" i="1"/>
  <c r="V54" i="1"/>
  <c r="V55" i="1"/>
  <c r="V56" i="1"/>
  <c r="V57" i="1"/>
  <c r="V58" i="1"/>
  <c r="V59" i="1"/>
  <c r="V60" i="1"/>
  <c r="V61" i="1"/>
  <c r="V62" i="1"/>
  <c r="V63" i="1"/>
  <c r="V64" i="1"/>
  <c r="V65" i="1"/>
  <c r="V66" i="1"/>
  <c r="V67" i="1"/>
  <c r="V68" i="1"/>
  <c r="V69" i="1"/>
  <c r="V70" i="1"/>
  <c r="V71" i="1"/>
  <c r="V72" i="1"/>
  <c r="V73" i="1"/>
  <c r="V74" i="1"/>
  <c r="V75" i="1"/>
  <c r="V76" i="1"/>
  <c r="V77" i="1"/>
  <c r="V78" i="1"/>
  <c r="V79" i="1"/>
  <c r="V80" i="1"/>
  <c r="V81" i="1"/>
  <c r="V82" i="1"/>
  <c r="V83" i="1"/>
  <c r="V84" i="1"/>
  <c r="V85" i="1"/>
  <c r="V86" i="1"/>
  <c r="V87" i="1"/>
  <c r="V88" i="1"/>
  <c r="V89" i="1"/>
  <c r="V90" i="1"/>
  <c r="V91" i="1"/>
  <c r="V92" i="1"/>
  <c r="V93" i="1"/>
  <c r="V94" i="1"/>
  <c r="V95" i="1"/>
  <c r="V96" i="1"/>
  <c r="V97" i="1"/>
  <c r="V98" i="1"/>
  <c r="V99" i="1"/>
  <c r="V100" i="1"/>
  <c r="V101" i="1"/>
  <c r="V102" i="1"/>
  <c r="V103" i="1"/>
  <c r="V104" i="1"/>
  <c r="V105" i="1"/>
  <c r="V106" i="1"/>
  <c r="V107" i="1"/>
  <c r="V108" i="1"/>
  <c r="V109" i="1"/>
  <c r="V110" i="1"/>
  <c r="V111" i="1"/>
  <c r="V112" i="1"/>
  <c r="U12" i="1"/>
  <c r="U13" i="1"/>
  <c r="U14" i="1"/>
  <c r="U15" i="1"/>
  <c r="U16" i="1"/>
  <c r="U17" i="1"/>
  <c r="U18" i="1"/>
  <c r="U19" i="1"/>
  <c r="U20" i="1"/>
  <c r="U21" i="1"/>
  <c r="U22" i="1"/>
  <c r="U23" i="1"/>
  <c r="U24" i="1"/>
  <c r="U25" i="1"/>
  <c r="U26" i="1"/>
  <c r="U27" i="1"/>
  <c r="U28" i="1"/>
  <c r="U29" i="1"/>
  <c r="U30" i="1"/>
  <c r="U31" i="1"/>
  <c r="U32" i="1"/>
  <c r="U33" i="1"/>
  <c r="U34" i="1"/>
  <c r="U35" i="1"/>
  <c r="U36" i="1"/>
  <c r="U37" i="1"/>
  <c r="U38" i="1"/>
  <c r="U39" i="1"/>
  <c r="U40" i="1"/>
  <c r="U41" i="1"/>
  <c r="U42" i="1"/>
  <c r="U43" i="1"/>
  <c r="U44" i="1"/>
  <c r="U45" i="1"/>
  <c r="U46" i="1"/>
  <c r="U47" i="1"/>
  <c r="U48" i="1"/>
  <c r="U49" i="1"/>
  <c r="U50" i="1"/>
  <c r="U51" i="1"/>
  <c r="U52" i="1"/>
  <c r="U53" i="1"/>
  <c r="U54" i="1"/>
  <c r="U55" i="1"/>
  <c r="U56" i="1"/>
  <c r="U57" i="1"/>
  <c r="U58" i="1"/>
  <c r="U59" i="1"/>
  <c r="U60" i="1"/>
  <c r="U61" i="1"/>
  <c r="U62" i="1"/>
  <c r="U63" i="1"/>
  <c r="U64" i="1"/>
  <c r="U65" i="1"/>
  <c r="U66" i="1"/>
  <c r="U67" i="1"/>
  <c r="U68" i="1"/>
  <c r="U69" i="1"/>
  <c r="U70" i="1"/>
  <c r="U71" i="1"/>
  <c r="U72" i="1"/>
  <c r="U73" i="1"/>
  <c r="U74" i="1"/>
  <c r="U75" i="1"/>
  <c r="U76" i="1"/>
  <c r="U77" i="1"/>
  <c r="U78" i="1"/>
  <c r="U79" i="1"/>
  <c r="U80" i="1"/>
  <c r="U81" i="1"/>
  <c r="U82" i="1"/>
  <c r="U83" i="1"/>
  <c r="U84" i="1"/>
  <c r="U85" i="1"/>
  <c r="U86" i="1"/>
  <c r="U87" i="1"/>
  <c r="U88" i="1"/>
  <c r="U89" i="1"/>
  <c r="U90" i="1"/>
  <c r="U91" i="1"/>
  <c r="U92" i="1"/>
  <c r="U93" i="1"/>
  <c r="U94" i="1"/>
  <c r="U95" i="1"/>
  <c r="U96" i="1"/>
  <c r="U97" i="1"/>
  <c r="U98" i="1"/>
  <c r="U99" i="1"/>
  <c r="U100" i="1"/>
  <c r="U101" i="1"/>
  <c r="U102" i="1"/>
  <c r="U103" i="1"/>
  <c r="U104" i="1"/>
  <c r="U105" i="1"/>
  <c r="U106" i="1"/>
  <c r="U107" i="1"/>
  <c r="U108" i="1"/>
  <c r="U109" i="1"/>
  <c r="U110" i="1"/>
  <c r="U111" i="1"/>
  <c r="U112" i="1"/>
  <c r="S12" i="1"/>
  <c r="S13" i="1"/>
  <c r="S14" i="1"/>
  <c r="S15" i="1"/>
  <c r="S16" i="1"/>
  <c r="S17" i="1"/>
  <c r="S18" i="1"/>
  <c r="S19" i="1"/>
  <c r="S20" i="1"/>
  <c r="S21" i="1"/>
  <c r="S22" i="1"/>
  <c r="S23" i="1"/>
  <c r="S24" i="1"/>
  <c r="S25" i="1"/>
  <c r="S26" i="1"/>
  <c r="S27" i="1"/>
  <c r="S28" i="1"/>
  <c r="S29" i="1"/>
  <c r="S30" i="1"/>
  <c r="S31" i="1"/>
  <c r="S32" i="1"/>
  <c r="S33" i="1"/>
  <c r="S34" i="1"/>
  <c r="S35" i="1"/>
  <c r="S36" i="1"/>
  <c r="S37" i="1"/>
  <c r="S38" i="1"/>
  <c r="S39" i="1"/>
  <c r="S40" i="1"/>
  <c r="S41" i="1"/>
  <c r="S42" i="1"/>
  <c r="S43" i="1"/>
  <c r="S44" i="1"/>
  <c r="S45" i="1"/>
  <c r="S46" i="1"/>
  <c r="S47" i="1"/>
  <c r="S48" i="1"/>
  <c r="S49" i="1"/>
  <c r="S50" i="1"/>
  <c r="S51" i="1"/>
  <c r="S52" i="1"/>
  <c r="S53" i="1"/>
  <c r="S54" i="1"/>
  <c r="S55" i="1"/>
  <c r="S56" i="1"/>
  <c r="S57" i="1"/>
  <c r="S58" i="1"/>
  <c r="S59" i="1"/>
  <c r="S60" i="1"/>
  <c r="S61" i="1"/>
  <c r="S62" i="1"/>
  <c r="S63" i="1"/>
  <c r="S64" i="1"/>
  <c r="S65" i="1"/>
  <c r="S66" i="1"/>
  <c r="S67" i="1"/>
  <c r="S68" i="1"/>
  <c r="S69" i="1"/>
  <c r="S70" i="1"/>
  <c r="S71" i="1"/>
  <c r="S72" i="1"/>
  <c r="S73" i="1"/>
  <c r="S74" i="1"/>
  <c r="S75" i="1"/>
  <c r="S76" i="1"/>
  <c r="S77" i="1"/>
  <c r="S78" i="1"/>
  <c r="S79" i="1"/>
  <c r="S80" i="1"/>
  <c r="S81" i="1"/>
  <c r="S82" i="1"/>
  <c r="S83" i="1"/>
  <c r="S84" i="1"/>
  <c r="S85" i="1"/>
  <c r="S86" i="1"/>
  <c r="S87" i="1"/>
  <c r="S88" i="1"/>
  <c r="S89" i="1"/>
  <c r="S90" i="1"/>
  <c r="S91" i="1"/>
  <c r="S92" i="1"/>
  <c r="S93" i="1"/>
  <c r="S94" i="1"/>
  <c r="S95" i="1"/>
  <c r="S96" i="1"/>
  <c r="S97" i="1"/>
  <c r="S98" i="1"/>
  <c r="S99" i="1"/>
  <c r="S100" i="1"/>
  <c r="S101" i="1"/>
  <c r="S102" i="1"/>
  <c r="S103" i="1"/>
  <c r="S104" i="1"/>
  <c r="S105" i="1"/>
  <c r="S106" i="1"/>
  <c r="S107" i="1"/>
  <c r="S108" i="1"/>
  <c r="S109" i="1"/>
  <c r="S110" i="1"/>
  <c r="S111" i="1"/>
  <c r="S112" i="1"/>
  <c r="R12" i="1"/>
  <c r="R13" i="1"/>
  <c r="R14" i="1"/>
  <c r="R15" i="1"/>
  <c r="R16" i="1"/>
  <c r="R17" i="1"/>
  <c r="R18" i="1"/>
  <c r="R19" i="1"/>
  <c r="R20" i="1"/>
  <c r="R21" i="1"/>
  <c r="R22" i="1"/>
  <c r="R23" i="1"/>
  <c r="R24" i="1"/>
  <c r="R25" i="1"/>
  <c r="R26" i="1"/>
  <c r="R27" i="1"/>
  <c r="R28" i="1"/>
  <c r="R29" i="1"/>
  <c r="R30" i="1"/>
  <c r="R31" i="1"/>
  <c r="R32" i="1"/>
  <c r="R33" i="1"/>
  <c r="R34" i="1"/>
  <c r="R35" i="1"/>
  <c r="R36" i="1"/>
  <c r="R37" i="1"/>
  <c r="R38" i="1"/>
  <c r="R39" i="1"/>
  <c r="R40" i="1"/>
  <c r="R41" i="1"/>
  <c r="R42" i="1"/>
  <c r="R43" i="1"/>
  <c r="R44" i="1"/>
  <c r="R45" i="1"/>
  <c r="R46" i="1"/>
  <c r="R47" i="1"/>
  <c r="R48" i="1"/>
  <c r="R49" i="1"/>
  <c r="R50" i="1"/>
  <c r="R51" i="1"/>
  <c r="R52" i="1"/>
  <c r="R53" i="1"/>
  <c r="R54" i="1"/>
  <c r="R55" i="1"/>
  <c r="R56" i="1"/>
  <c r="R57" i="1"/>
  <c r="R58" i="1"/>
  <c r="R59" i="1"/>
  <c r="R60" i="1"/>
  <c r="R61" i="1"/>
  <c r="R62" i="1"/>
  <c r="R63" i="1"/>
  <c r="R64" i="1"/>
  <c r="R65" i="1"/>
  <c r="R66" i="1"/>
  <c r="R67" i="1"/>
  <c r="R68" i="1"/>
  <c r="R69" i="1"/>
  <c r="R70" i="1"/>
  <c r="R71" i="1"/>
  <c r="R72" i="1"/>
  <c r="R73" i="1"/>
  <c r="R74" i="1"/>
  <c r="R75" i="1"/>
  <c r="R76" i="1"/>
  <c r="R77" i="1"/>
  <c r="R78" i="1"/>
  <c r="R79" i="1"/>
  <c r="R80" i="1"/>
  <c r="R81" i="1"/>
  <c r="R82" i="1"/>
  <c r="R83" i="1"/>
  <c r="R84" i="1"/>
  <c r="R85" i="1"/>
  <c r="R86" i="1"/>
  <c r="R87" i="1"/>
  <c r="R88" i="1"/>
  <c r="R89" i="1"/>
  <c r="R90" i="1"/>
  <c r="R91" i="1"/>
  <c r="R92" i="1"/>
  <c r="R93" i="1"/>
  <c r="R94" i="1"/>
  <c r="R95" i="1"/>
  <c r="R96" i="1"/>
  <c r="R97" i="1"/>
  <c r="R98" i="1"/>
  <c r="R99" i="1"/>
  <c r="R100" i="1"/>
  <c r="R101" i="1"/>
  <c r="R102" i="1"/>
  <c r="R103" i="1"/>
  <c r="R104" i="1"/>
  <c r="R105" i="1"/>
  <c r="R106" i="1"/>
  <c r="R107" i="1"/>
  <c r="R108" i="1"/>
  <c r="R109" i="1"/>
  <c r="R110" i="1"/>
  <c r="R111" i="1"/>
  <c r="R112" i="1"/>
  <c r="K7" i="1"/>
  <c r="J7" i="1"/>
  <c r="H7" i="1"/>
  <c r="W82" i="1" s="1"/>
  <c r="B7" i="1"/>
  <c r="P90" i="1" s="1"/>
  <c r="H6" i="1"/>
  <c r="T111" i="1" s="1"/>
  <c r="B6" i="1"/>
  <c r="O108" i="1" s="1"/>
  <c r="H5" i="1"/>
  <c r="Q28" i="1" s="1"/>
  <c r="B4" i="1"/>
  <c r="N94" i="1" s="1"/>
  <c r="W27" i="1" l="1"/>
  <c r="N33" i="1"/>
  <c r="N102" i="1"/>
  <c r="Q99" i="1"/>
  <c r="T93" i="1"/>
  <c r="T52" i="1"/>
  <c r="T105" i="1"/>
  <c r="N22" i="1"/>
  <c r="T31" i="1"/>
  <c r="N40" i="1"/>
  <c r="N45" i="1"/>
  <c r="T50" i="1"/>
  <c r="T61" i="1"/>
  <c r="T77" i="1"/>
  <c r="N88" i="1"/>
  <c r="N25" i="1"/>
  <c r="T48" i="1"/>
  <c r="T56" i="1"/>
  <c r="T59" i="1"/>
  <c r="W68" i="1"/>
  <c r="Q106" i="1"/>
  <c r="W109" i="1"/>
  <c r="T112" i="1"/>
  <c r="N15" i="1"/>
  <c r="N29" i="1"/>
  <c r="N37" i="1"/>
  <c r="N42" i="1"/>
  <c r="N74" i="1"/>
  <c r="T14" i="1"/>
  <c r="N23" i="1"/>
  <c r="T28" i="1"/>
  <c r="Q30" i="1"/>
  <c r="W41" i="1"/>
  <c r="W46" i="1"/>
  <c r="N54" i="1"/>
  <c r="T66" i="1"/>
  <c r="Q89" i="1"/>
  <c r="N95" i="1"/>
  <c r="O47" i="1"/>
  <c r="O55" i="1"/>
  <c r="O98" i="1"/>
  <c r="T12" i="1"/>
  <c r="T13" i="1"/>
  <c r="N16" i="1"/>
  <c r="T18" i="1"/>
  <c r="O20" i="1"/>
  <c r="T21" i="1"/>
  <c r="N27" i="1"/>
  <c r="O29" i="1"/>
  <c r="N31" i="1"/>
  <c r="T32" i="1"/>
  <c r="O37" i="1"/>
  <c r="O40" i="1"/>
  <c r="O42" i="1"/>
  <c r="N48" i="1"/>
  <c r="T53" i="1"/>
  <c r="O58" i="1"/>
  <c r="N75" i="1"/>
  <c r="T94" i="1"/>
  <c r="N96" i="1"/>
  <c r="N103" i="1"/>
  <c r="N13" i="1"/>
  <c r="O14" i="1"/>
  <c r="N17" i="1"/>
  <c r="N21" i="1"/>
  <c r="N24" i="1"/>
  <c r="N26" i="1"/>
  <c r="W28" i="1"/>
  <c r="O31" i="1"/>
  <c r="N38" i="1"/>
  <c r="N39" i="1"/>
  <c r="N41" i="1"/>
  <c r="W43" i="1"/>
  <c r="T45" i="1"/>
  <c r="T47" i="1"/>
  <c r="O48" i="1"/>
  <c r="W49" i="1"/>
  <c r="O50" i="1"/>
  <c r="T55" i="1"/>
  <c r="O56" i="1"/>
  <c r="W57" i="1"/>
  <c r="N59" i="1"/>
  <c r="T62" i="1"/>
  <c r="T63" i="1"/>
  <c r="N65" i="1"/>
  <c r="O66" i="1"/>
  <c r="T67" i="1"/>
  <c r="T74" i="1"/>
  <c r="N77" i="1"/>
  <c r="O80" i="1"/>
  <c r="T85" i="1"/>
  <c r="N87" i="1"/>
  <c r="O93" i="1"/>
  <c r="T95" i="1"/>
  <c r="T102" i="1"/>
  <c r="N105" i="1"/>
  <c r="N112" i="1"/>
  <c r="O62" i="1"/>
  <c r="O67" i="1"/>
  <c r="O85" i="1"/>
  <c r="O90" i="1"/>
  <c r="N19" i="1"/>
  <c r="O23" i="1"/>
  <c r="T24" i="1"/>
  <c r="T26" i="1"/>
  <c r="N34" i="1"/>
  <c r="T36" i="1"/>
  <c r="T39" i="1"/>
  <c r="T44" i="1"/>
  <c r="N46" i="1"/>
  <c r="N50" i="1"/>
  <c r="N56" i="1"/>
  <c r="N64" i="1"/>
  <c r="N68" i="1"/>
  <c r="O70" i="1"/>
  <c r="N76" i="1"/>
  <c r="N86" i="1"/>
  <c r="T87" i="1"/>
  <c r="T101" i="1"/>
  <c r="O104" i="1"/>
  <c r="N12" i="1"/>
  <c r="O13" i="1"/>
  <c r="T16" i="1"/>
  <c r="N18" i="1"/>
  <c r="T20" i="1"/>
  <c r="O21" i="1"/>
  <c r="T23" i="1"/>
  <c r="O24" i="1"/>
  <c r="W25" i="1"/>
  <c r="O26" i="1"/>
  <c r="T29" i="1"/>
  <c r="N30" i="1"/>
  <c r="N32" i="1"/>
  <c r="T34" i="1"/>
  <c r="N35" i="1"/>
  <c r="O36" i="1"/>
  <c r="T37" i="1"/>
  <c r="O39" i="1"/>
  <c r="T40" i="1"/>
  <c r="T42" i="1"/>
  <c r="N43" i="1"/>
  <c r="N47" i="1"/>
  <c r="N49" i="1"/>
  <c r="N51" i="1"/>
  <c r="O53" i="1"/>
  <c r="N57" i="1"/>
  <c r="T58" i="1"/>
  <c r="N60" i="1"/>
  <c r="N62" i="1"/>
  <c r="T64" i="1"/>
  <c r="N67" i="1"/>
  <c r="W71" i="1"/>
  <c r="T76" i="1"/>
  <c r="N78" i="1"/>
  <c r="T86" i="1"/>
  <c r="O87" i="1"/>
  <c r="O101" i="1"/>
  <c r="T104" i="1"/>
  <c r="O106" i="1"/>
  <c r="P29" i="1"/>
  <c r="P41" i="1"/>
  <c r="P52" i="1"/>
  <c r="P53" i="1"/>
  <c r="P58" i="1"/>
  <c r="P78" i="1"/>
  <c r="P80" i="1"/>
  <c r="P83" i="1"/>
  <c r="P96" i="1"/>
  <c r="P98" i="1"/>
  <c r="P104" i="1"/>
  <c r="Q112" i="1"/>
  <c r="Q108" i="1"/>
  <c r="Q105" i="1"/>
  <c r="Q102" i="1"/>
  <c r="Q98" i="1"/>
  <c r="Q94" i="1"/>
  <c r="Q90" i="1"/>
  <c r="Q86" i="1"/>
  <c r="Q83" i="1"/>
  <c r="Q80" i="1"/>
  <c r="Q76" i="1"/>
  <c r="Q73" i="1"/>
  <c r="Q70" i="1"/>
  <c r="Q67" i="1"/>
  <c r="Q64" i="1"/>
  <c r="Q111" i="1"/>
  <c r="Q103" i="1"/>
  <c r="Q101" i="1"/>
  <c r="Q93" i="1"/>
  <c r="Q85" i="1"/>
  <c r="Q75" i="1"/>
  <c r="Q74" i="1"/>
  <c r="Q65" i="1"/>
  <c r="Q63" i="1"/>
  <c r="Q60" i="1"/>
  <c r="Q59" i="1"/>
  <c r="Q56" i="1"/>
  <c r="Q48" i="1"/>
  <c r="Q104" i="1"/>
  <c r="Q96" i="1"/>
  <c r="Q95" i="1"/>
  <c r="Q88" i="1"/>
  <c r="Q87" i="1"/>
  <c r="Q78" i="1"/>
  <c r="Q77" i="1"/>
  <c r="Q68" i="1"/>
  <c r="Q66" i="1"/>
  <c r="Q62" i="1"/>
  <c r="Q61" i="1"/>
  <c r="Q58" i="1"/>
  <c r="Q55" i="1"/>
  <c r="Q53" i="1"/>
  <c r="Q50" i="1"/>
  <c r="Q47" i="1"/>
  <c r="Q45" i="1"/>
  <c r="Q42" i="1"/>
  <c r="Q39" i="1"/>
  <c r="Q37" i="1"/>
  <c r="Q34" i="1"/>
  <c r="Q31" i="1"/>
  <c r="Q29" i="1"/>
  <c r="Q26" i="1"/>
  <c r="Q23" i="1"/>
  <c r="Q21" i="1"/>
  <c r="Q18" i="1"/>
  <c r="Q13" i="1"/>
  <c r="P13" i="1"/>
  <c r="P14" i="1"/>
  <c r="P20" i="1"/>
  <c r="P22" i="1"/>
  <c r="W22" i="1"/>
  <c r="Q24" i="1"/>
  <c r="W24" i="1"/>
  <c r="Q25" i="1"/>
  <c r="P26" i="1"/>
  <c r="Q27" i="1"/>
  <c r="P36" i="1"/>
  <c r="P38" i="1"/>
  <c r="W38" i="1"/>
  <c r="Q40" i="1"/>
  <c r="W40" i="1"/>
  <c r="Q41" i="1"/>
  <c r="P42" i="1"/>
  <c r="Q43" i="1"/>
  <c r="Q46" i="1"/>
  <c r="P47" i="1"/>
  <c r="Q49" i="1"/>
  <c r="P50" i="1"/>
  <c r="Q52" i="1"/>
  <c r="W52" i="1"/>
  <c r="W54" i="1"/>
  <c r="P55" i="1"/>
  <c r="Q57" i="1"/>
  <c r="P66" i="1"/>
  <c r="P68" i="1"/>
  <c r="P70" i="1"/>
  <c r="Q71" i="1"/>
  <c r="P79" i="1"/>
  <c r="W79" i="1"/>
  <c r="P81" i="1"/>
  <c r="W81" i="1"/>
  <c r="Q84" i="1"/>
  <c r="W88" i="1"/>
  <c r="W91" i="1"/>
  <c r="P97" i="1"/>
  <c r="W97" i="1"/>
  <c r="Q100" i="1"/>
  <c r="P107" i="1"/>
  <c r="W107" i="1"/>
  <c r="P108" i="1"/>
  <c r="Q109" i="1"/>
  <c r="O110" i="1"/>
  <c r="O107" i="1"/>
  <c r="O103" i="1"/>
  <c r="O100" i="1"/>
  <c r="O96" i="1"/>
  <c r="O92" i="1"/>
  <c r="O88" i="1"/>
  <c r="O84" i="1"/>
  <c r="O81" i="1"/>
  <c r="O78" i="1"/>
  <c r="O75" i="1"/>
  <c r="O72" i="1"/>
  <c r="O68" i="1"/>
  <c r="O65" i="1"/>
  <c r="O60" i="1"/>
  <c r="O109" i="1"/>
  <c r="O99" i="1"/>
  <c r="O97" i="1"/>
  <c r="O91" i="1"/>
  <c r="O89" i="1"/>
  <c r="O83" i="1"/>
  <c r="O79" i="1"/>
  <c r="O73" i="1"/>
  <c r="O71" i="1"/>
  <c r="O69" i="1"/>
  <c r="O52" i="1"/>
  <c r="O44" i="1"/>
  <c r="O112" i="1"/>
  <c r="O102" i="1"/>
  <c r="O94" i="1"/>
  <c r="O86" i="1"/>
  <c r="O82" i="1"/>
  <c r="O76" i="1"/>
  <c r="O74" i="1"/>
  <c r="O64" i="1"/>
  <c r="O59" i="1"/>
  <c r="O57" i="1"/>
  <c r="O54" i="1"/>
  <c r="O51" i="1"/>
  <c r="O49" i="1"/>
  <c r="O46" i="1"/>
  <c r="O43" i="1"/>
  <c r="O41" i="1"/>
  <c r="O38" i="1"/>
  <c r="O35" i="1"/>
  <c r="O33" i="1"/>
  <c r="O30" i="1"/>
  <c r="O27" i="1"/>
  <c r="O25" i="1"/>
  <c r="O22" i="1"/>
  <c r="O19" i="1"/>
  <c r="O17" i="1"/>
  <c r="O15" i="1"/>
  <c r="O12" i="1"/>
  <c r="Q14" i="1"/>
  <c r="W14" i="1"/>
  <c r="P15" i="1"/>
  <c r="W15" i="1"/>
  <c r="O16" i="1"/>
  <c r="P17" i="1"/>
  <c r="W17" i="1"/>
  <c r="O18" i="1"/>
  <c r="P19" i="1"/>
  <c r="W19" i="1"/>
  <c r="Q20" i="1"/>
  <c r="W20" i="1"/>
  <c r="P21" i="1"/>
  <c r="Q22" i="1"/>
  <c r="P23" i="1"/>
  <c r="O28" i="1"/>
  <c r="O32" i="1"/>
  <c r="P33" i="1"/>
  <c r="W33" i="1"/>
  <c r="O34" i="1"/>
  <c r="P35" i="1"/>
  <c r="W35" i="1"/>
  <c r="Q36" i="1"/>
  <c r="W36" i="1"/>
  <c r="P37" i="1"/>
  <c r="Q38" i="1"/>
  <c r="P39" i="1"/>
  <c r="P44" i="1"/>
  <c r="O45" i="1"/>
  <c r="W51" i="1"/>
  <c r="Q54" i="1"/>
  <c r="O61" i="1"/>
  <c r="O63" i="1"/>
  <c r="P69" i="1"/>
  <c r="W69" i="1"/>
  <c r="Q72" i="1"/>
  <c r="O77" i="1"/>
  <c r="Q79" i="1"/>
  <c r="Q81" i="1"/>
  <c r="P88" i="1"/>
  <c r="Q91" i="1"/>
  <c r="O95" i="1"/>
  <c r="Q97" i="1"/>
  <c r="O105" i="1"/>
  <c r="Q107" i="1"/>
  <c r="Q110" i="1"/>
  <c r="O111" i="1"/>
  <c r="P109" i="1"/>
  <c r="P106" i="1"/>
  <c r="P99" i="1"/>
  <c r="P95" i="1"/>
  <c r="P91" i="1"/>
  <c r="P87" i="1"/>
  <c r="P77" i="1"/>
  <c r="P74" i="1"/>
  <c r="P71" i="1"/>
  <c r="P62" i="1"/>
  <c r="P59" i="1"/>
  <c r="P112" i="1"/>
  <c r="P110" i="1"/>
  <c r="P102" i="1"/>
  <c r="P100" i="1"/>
  <c r="P94" i="1"/>
  <c r="P92" i="1"/>
  <c r="P86" i="1"/>
  <c r="P84" i="1"/>
  <c r="P82" i="1"/>
  <c r="P76" i="1"/>
  <c r="P72" i="1"/>
  <c r="P64" i="1"/>
  <c r="P57" i="1"/>
  <c r="P54" i="1"/>
  <c r="P51" i="1"/>
  <c r="P49" i="1"/>
  <c r="P46" i="1"/>
  <c r="P111" i="1"/>
  <c r="P105" i="1"/>
  <c r="P103" i="1"/>
  <c r="P101" i="1"/>
  <c r="P93" i="1"/>
  <c r="P85" i="1"/>
  <c r="P75" i="1"/>
  <c r="P67" i="1"/>
  <c r="P65" i="1"/>
  <c r="P63" i="1"/>
  <c r="P60" i="1"/>
  <c r="P56" i="1"/>
  <c r="P48" i="1"/>
  <c r="P40" i="1"/>
  <c r="P32" i="1"/>
  <c r="P24" i="1"/>
  <c r="P16" i="1"/>
  <c r="P12" i="1"/>
  <c r="P25" i="1"/>
  <c r="P27" i="1"/>
  <c r="P31" i="1"/>
  <c r="P43" i="1"/>
  <c r="W112" i="1"/>
  <c r="W108" i="1"/>
  <c r="W105" i="1"/>
  <c r="W102" i="1"/>
  <c r="W98" i="1"/>
  <c r="W94" i="1"/>
  <c r="W90" i="1"/>
  <c r="W86" i="1"/>
  <c r="W83" i="1"/>
  <c r="W80" i="1"/>
  <c r="W76" i="1"/>
  <c r="W73" i="1"/>
  <c r="W70" i="1"/>
  <c r="W67" i="1"/>
  <c r="W64" i="1"/>
  <c r="W111" i="1"/>
  <c r="W110" i="1"/>
  <c r="W101" i="1"/>
  <c r="W100" i="1"/>
  <c r="W93" i="1"/>
  <c r="W92" i="1"/>
  <c r="W85" i="1"/>
  <c r="W84" i="1"/>
  <c r="W74" i="1"/>
  <c r="W72" i="1"/>
  <c r="W63" i="1"/>
  <c r="W59" i="1"/>
  <c r="W56" i="1"/>
  <c r="W48" i="1"/>
  <c r="W104" i="1"/>
  <c r="W103" i="1"/>
  <c r="W95" i="1"/>
  <c r="W87" i="1"/>
  <c r="W77" i="1"/>
  <c r="W75" i="1"/>
  <c r="W66" i="1"/>
  <c r="W65" i="1"/>
  <c r="W62" i="1"/>
  <c r="W61" i="1"/>
  <c r="W60" i="1"/>
  <c r="W58" i="1"/>
  <c r="W55" i="1"/>
  <c r="W53" i="1"/>
  <c r="W50" i="1"/>
  <c r="W47" i="1"/>
  <c r="W45" i="1"/>
  <c r="W42" i="1"/>
  <c r="W39" i="1"/>
  <c r="W37" i="1"/>
  <c r="W34" i="1"/>
  <c r="W31" i="1"/>
  <c r="W29" i="1"/>
  <c r="W26" i="1"/>
  <c r="W23" i="1"/>
  <c r="W21" i="1"/>
  <c r="W18" i="1"/>
  <c r="W13" i="1"/>
  <c r="Q12" i="1"/>
  <c r="W12" i="1"/>
  <c r="Q15" i="1"/>
  <c r="Q16" i="1"/>
  <c r="W16" i="1"/>
  <c r="Q17" i="1"/>
  <c r="P18" i="1"/>
  <c r="Q19" i="1"/>
  <c r="P28" i="1"/>
  <c r="P30" i="1"/>
  <c r="W30" i="1"/>
  <c r="Q32" i="1"/>
  <c r="W32" i="1"/>
  <c r="Q33" i="1"/>
  <c r="P34" i="1"/>
  <c r="Q35" i="1"/>
  <c r="Q44" i="1"/>
  <c r="W44" i="1"/>
  <c r="P45" i="1"/>
  <c r="Q51" i="1"/>
  <c r="P61" i="1"/>
  <c r="Q69" i="1"/>
  <c r="P73" i="1"/>
  <c r="W78" i="1"/>
  <c r="Q82" i="1"/>
  <c r="P89" i="1"/>
  <c r="W89" i="1"/>
  <c r="Q92" i="1"/>
  <c r="W96" i="1"/>
  <c r="W99" i="1"/>
  <c r="W106" i="1"/>
  <c r="N111" i="1"/>
  <c r="N104" i="1"/>
  <c r="N101" i="1"/>
  <c r="N97" i="1"/>
  <c r="N93" i="1"/>
  <c r="N89" i="1"/>
  <c r="N85" i="1"/>
  <c r="N82" i="1"/>
  <c r="N79" i="1"/>
  <c r="N69" i="1"/>
  <c r="N66" i="1"/>
  <c r="N63" i="1"/>
  <c r="N61" i="1"/>
  <c r="T110" i="1"/>
  <c r="T107" i="1"/>
  <c r="T103" i="1"/>
  <c r="T100" i="1"/>
  <c r="T96" i="1"/>
  <c r="T92" i="1"/>
  <c r="T88" i="1"/>
  <c r="T84" i="1"/>
  <c r="T81" i="1"/>
  <c r="T78" i="1"/>
  <c r="T75" i="1"/>
  <c r="T72" i="1"/>
  <c r="T68" i="1"/>
  <c r="T65" i="1"/>
  <c r="T60" i="1"/>
  <c r="N14" i="1"/>
  <c r="T15" i="1"/>
  <c r="T17" i="1"/>
  <c r="T19" i="1"/>
  <c r="N20" i="1"/>
  <c r="T22" i="1"/>
  <c r="T25" i="1"/>
  <c r="T27" i="1"/>
  <c r="N28" i="1"/>
  <c r="T30" i="1"/>
  <c r="T33" i="1"/>
  <c r="T35" i="1"/>
  <c r="N36" i="1"/>
  <c r="T38" i="1"/>
  <c r="T41" i="1"/>
  <c r="T43" i="1"/>
  <c r="N44" i="1"/>
  <c r="T46" i="1"/>
  <c r="T49" i="1"/>
  <c r="T51" i="1"/>
  <c r="N52" i="1"/>
  <c r="T54" i="1"/>
  <c r="T57" i="1"/>
  <c r="N71" i="1"/>
  <c r="T71" i="1"/>
  <c r="N72" i="1"/>
  <c r="N73" i="1"/>
  <c r="T73" i="1"/>
  <c r="T82" i="1"/>
  <c r="N83" i="1"/>
  <c r="T83" i="1"/>
  <c r="N84" i="1"/>
  <c r="N91" i="1"/>
  <c r="T91" i="1"/>
  <c r="N92" i="1"/>
  <c r="N99" i="1"/>
  <c r="T99" i="1"/>
  <c r="N100" i="1"/>
  <c r="N109" i="1"/>
  <c r="T109" i="1"/>
  <c r="N110" i="1"/>
  <c r="N53" i="1"/>
  <c r="N55" i="1"/>
  <c r="N58" i="1"/>
  <c r="T69" i="1"/>
  <c r="N70" i="1"/>
  <c r="T70" i="1"/>
  <c r="T79" i="1"/>
  <c r="N80" i="1"/>
  <c r="T80" i="1"/>
  <c r="N81" i="1"/>
  <c r="T89" i="1"/>
  <c r="N90" i="1"/>
  <c r="T90" i="1"/>
  <c r="T97" i="1"/>
  <c r="N98" i="1"/>
  <c r="T98" i="1"/>
  <c r="N106" i="1"/>
  <c r="T106" i="1"/>
  <c r="N107" i="1"/>
  <c r="N108" i="1"/>
  <c r="T108" i="1"/>
  <c r="K12" i="1" l="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5" i="1"/>
  <c r="K86" i="1"/>
  <c r="K87" i="1"/>
  <c r="K88" i="1"/>
  <c r="K89" i="1"/>
  <c r="K90" i="1"/>
  <c r="K91" i="1"/>
  <c r="K92" i="1"/>
  <c r="K93" i="1"/>
  <c r="K94" i="1"/>
  <c r="K95" i="1"/>
  <c r="K96" i="1"/>
  <c r="K97" i="1"/>
  <c r="K98" i="1"/>
  <c r="K99" i="1"/>
  <c r="K100" i="1"/>
  <c r="K101" i="1"/>
  <c r="K102" i="1"/>
  <c r="K103" i="1"/>
  <c r="K104" i="1"/>
  <c r="K105" i="1"/>
  <c r="K106" i="1"/>
  <c r="K107" i="1"/>
  <c r="K108" i="1"/>
  <c r="K109" i="1"/>
  <c r="K110" i="1"/>
  <c r="K111" i="1"/>
  <c r="K112" i="1"/>
  <c r="B113" i="1"/>
  <c r="L112" i="1"/>
  <c r="L111" i="1"/>
  <c r="L110" i="1"/>
  <c r="L109" i="1"/>
  <c r="L108" i="1"/>
  <c r="L107" i="1"/>
  <c r="L106" i="1"/>
  <c r="L105" i="1"/>
  <c r="L104" i="1"/>
  <c r="L103" i="1"/>
  <c r="L102" i="1"/>
  <c r="L101" i="1"/>
  <c r="L100" i="1"/>
  <c r="L99" i="1"/>
  <c r="L98" i="1"/>
  <c r="L97" i="1"/>
  <c r="L96" i="1"/>
  <c r="L95" i="1"/>
  <c r="L94" i="1"/>
  <c r="L93" i="1"/>
  <c r="L92" i="1"/>
  <c r="L91" i="1"/>
  <c r="L90" i="1"/>
  <c r="L89" i="1"/>
  <c r="L88" i="1"/>
  <c r="L87" i="1"/>
  <c r="L86" i="1"/>
  <c r="L85" i="1"/>
  <c r="L84" i="1"/>
  <c r="L83" i="1"/>
  <c r="L82" i="1"/>
  <c r="L81" i="1"/>
  <c r="L80" i="1"/>
  <c r="L79" i="1"/>
  <c r="L78" i="1"/>
  <c r="L77" i="1"/>
  <c r="L76" i="1"/>
  <c r="L75" i="1"/>
  <c r="L74" i="1"/>
  <c r="L73" i="1"/>
  <c r="L72" i="1"/>
  <c r="L71" i="1"/>
  <c r="L70" i="1"/>
  <c r="L69" i="1"/>
  <c r="L68" i="1"/>
  <c r="L67" i="1"/>
  <c r="L66" i="1"/>
  <c r="L65" i="1"/>
  <c r="L64" i="1"/>
  <c r="M23" i="5" l="1"/>
  <c r="M24" i="5"/>
  <c r="M22" i="5"/>
  <c r="M25" i="5" l="1"/>
  <c r="B11" i="3" l="1"/>
  <c r="B10" i="3"/>
  <c r="B9" i="3"/>
  <c r="D113" i="1"/>
  <c r="E5" i="1" s="1"/>
  <c r="N25" i="5"/>
  <c r="C13" i="3" s="1"/>
  <c r="L25" i="5"/>
  <c r="J25" i="5"/>
  <c r="E8" i="3" l="1"/>
  <c r="F18" i="2"/>
  <c r="F19" i="2"/>
  <c r="F20" i="2"/>
  <c r="L14" i="1" l="1"/>
  <c r="L13" i="1"/>
  <c r="L12" i="1"/>
  <c r="L15" i="1" l="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F12" i="2" l="1"/>
  <c r="F9" i="2"/>
  <c r="K113" i="1" l="1"/>
  <c r="L113" i="1"/>
  <c r="E11" i="3" l="1"/>
  <c r="K8" i="1"/>
  <c r="E9" i="3"/>
  <c r="J8" i="1"/>
  <c r="E12" i="3" l="1"/>
  <c r="E13" i="3" s="1"/>
  <c r="E10" i="3"/>
  <c r="J113" i="1"/>
  <c r="I113" i="1"/>
  <c r="H113" i="1"/>
  <c r="K6" i="1" s="1"/>
  <c r="L6" i="1" s="1"/>
  <c r="G113" i="1"/>
  <c r="J6" i="1" s="1"/>
  <c r="C113" i="1" l="1"/>
  <c r="E113" i="1"/>
  <c r="J5" i="1" s="1"/>
  <c r="F113" i="1"/>
  <c r="K5" i="1" s="1"/>
  <c r="L5" i="1" l="1"/>
  <c r="E4" i="1"/>
  <c r="E7" i="3"/>
  <c r="F5" i="2"/>
  <c r="F6" i="2"/>
  <c r="F7" i="2"/>
  <c r="F8" i="2"/>
  <c r="F10" i="2"/>
  <c r="F11" i="2"/>
  <c r="F13" i="2"/>
  <c r="F14" i="2"/>
  <c r="F15" i="2"/>
  <c r="F16" i="2"/>
  <c r="F1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Q6" authorId="0" shapeId="0" xr:uid="{00000000-0006-0000-0000-000001000000}">
      <text>
        <r>
          <rPr>
            <sz val="9"/>
            <color indexed="81"/>
            <rFont val="Tahoma"/>
            <family val="2"/>
          </rPr>
          <t>Select from dropdown list. The year is the year in which the course will be assessed.</t>
        </r>
      </text>
    </comment>
    <comment ref="C7" authorId="0" shapeId="0" xr:uid="{00000000-0006-0000-0000-000002000000}">
      <text>
        <r>
          <rPr>
            <sz val="9"/>
            <color indexed="81"/>
            <rFont val="Tahoma"/>
            <family val="2"/>
          </rPr>
          <t>Select from list. See Dropdown_Key tab for explanation of abbreviations.</t>
        </r>
      </text>
    </comment>
    <comment ref="F9" authorId="0" shapeId="0" xr:uid="{00000000-0006-0000-0000-000003000000}">
      <text>
        <r>
          <rPr>
            <sz val="9"/>
            <color indexed="81"/>
            <rFont val="Tahoma"/>
            <family val="2"/>
          </rPr>
          <t>CLO for which course is certified. Select from list. See Dropdown_Key tab for explanation of CLOs.</t>
        </r>
      </text>
    </comment>
    <comment ref="C12" authorId="0" shapeId="0" xr:uid="{00000000-0006-0000-0000-000004000000}">
      <text>
        <r>
          <rPr>
            <sz val="9"/>
            <color indexed="81"/>
            <rFont val="Tahoma"/>
            <family val="2"/>
          </rPr>
          <t>Who has primary responsibility for the assessment of this specific course?</t>
        </r>
      </text>
    </comment>
    <comment ref="C13" authorId="0" shapeId="0" xr:uid="{00000000-0006-0000-0000-000005000000}">
      <text>
        <r>
          <rPr>
            <sz val="9"/>
            <color indexed="81"/>
            <rFont val="Tahoma"/>
            <family val="2"/>
          </rPr>
          <t>Other full-time faculty charged with the creation and implementation of the Plan.</t>
        </r>
      </text>
    </comment>
    <comment ref="M20" authorId="0" shapeId="0" xr:uid="{00000000-0006-0000-0000-000006000000}">
      <text>
        <r>
          <rPr>
            <sz val="9"/>
            <color indexed="81"/>
            <rFont val="Tahoma"/>
            <family val="2"/>
          </rPr>
          <t>Minimum percentage for individual student to be considered proficient. Calculated field.</t>
        </r>
      </text>
    </comment>
    <comment ref="N20" authorId="0" shapeId="0" xr:uid="{00000000-0006-0000-0000-000007000000}">
      <text>
        <r>
          <rPr>
            <sz val="9"/>
            <color indexed="81"/>
            <rFont val="Tahoma"/>
            <family val="2"/>
          </rPr>
          <t>Minimum percentage of students taking the assessment who should achieve at least the Proficient score.</t>
        </r>
      </text>
    </comment>
    <comment ref="B21" authorId="0" shapeId="0" xr:uid="{00000000-0006-0000-0000-000008000000}">
      <text>
        <r>
          <rPr>
            <sz val="9"/>
            <color indexed="81"/>
            <rFont val="Tahoma"/>
            <family val="2"/>
          </rPr>
          <t>25 characters or fewer. Used in Assessment Data Reporting Form and SLO_Matrix.</t>
        </r>
      </text>
    </comment>
    <comment ref="D21" authorId="0" shapeId="0" xr:uid="{00000000-0006-0000-0000-000009000000}">
      <text>
        <r>
          <rPr>
            <sz val="9"/>
            <color indexed="81"/>
            <rFont val="Tahoma"/>
            <family val="2"/>
          </rPr>
          <t>Type of assessment, topics(s) covered, place in course, etc.</t>
        </r>
      </text>
    </comment>
    <comment ref="G21" authorId="0" shapeId="0" xr:uid="{00000000-0006-0000-0000-00000A000000}">
      <text>
        <r>
          <rPr>
            <sz val="9"/>
            <color indexed="81"/>
            <rFont val="Tahoma"/>
            <family val="2"/>
          </rPr>
          <t>Which parts of the CLO rubric/guidelines does assessment address?</t>
        </r>
      </text>
    </comment>
    <comment ref="J21" authorId="0" shapeId="0" xr:uid="{00000000-0006-0000-0000-00000B000000}">
      <text>
        <r>
          <rPr>
            <sz val="9"/>
            <color indexed="81"/>
            <rFont val="Tahoma"/>
            <family val="2"/>
          </rPr>
          <t>Maximum score possible on assessment.  Enter a number, not a percent.</t>
        </r>
      </text>
    </comment>
    <comment ref="K21" authorId="0" shapeId="0" xr:uid="{00000000-0006-0000-0000-00000C000000}">
      <text>
        <r>
          <rPr>
            <sz val="9"/>
            <color indexed="81"/>
            <rFont val="Tahoma"/>
            <family val="2"/>
          </rPr>
          <t>Minimum score possible on assessment. Enter a number, not a percent.</t>
        </r>
      </text>
    </comment>
    <comment ref="L21" authorId="0" shapeId="0" xr:uid="{00000000-0006-0000-0000-00000D000000}">
      <text>
        <r>
          <rPr>
            <sz val="9"/>
            <color indexed="81"/>
            <rFont val="Tahoma"/>
            <family val="2"/>
          </rPr>
          <t>Proficient: Minimum score to be considered proficient in the CLO. Enter a number, not a percent.</t>
        </r>
      </text>
    </comment>
    <comment ref="O21" authorId="0" shapeId="0" xr:uid="{00000000-0006-0000-0000-00000E000000}">
      <text>
        <r>
          <rPr>
            <sz val="9"/>
            <color indexed="81"/>
            <rFont val="Tahoma"/>
            <family val="2"/>
          </rPr>
          <t>How will team ensure that assessment is conducted in all sections, data collected, etc.?</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J4" authorId="0" shapeId="0" xr:uid="{00000000-0006-0000-0100-000001000000}">
      <text>
        <r>
          <rPr>
            <sz val="9"/>
            <color indexed="81"/>
            <rFont val="Tahoma"/>
            <family val="2"/>
          </rPr>
          <t>Ratio of students assessed to students who completed the course (i.e., did not withdraw).</t>
        </r>
      </text>
    </comment>
    <comment ref="K4" authorId="0" shapeId="0" xr:uid="{00000000-0006-0000-0100-000002000000}">
      <text>
        <r>
          <rPr>
            <sz val="9"/>
            <color indexed="81"/>
            <rFont val="Tahoma"/>
            <family val="2"/>
          </rPr>
          <t>Ratio of students who achieved the minimum proficiency score to those assessed.</t>
        </r>
      </text>
    </comment>
    <comment ref="A11" authorId="0" shapeId="0" xr:uid="{00000000-0006-0000-0100-000003000000}">
      <text>
        <r>
          <rPr>
            <sz val="9"/>
            <color indexed="81"/>
            <rFont val="Tahoma"/>
            <family val="2"/>
          </rPr>
          <t>Enter a 4-digit year + 20 (Sp) or 30 (Su1) or 40 (Su2) or 60 (Fa). Example: Fall 2013 = 201360.</t>
        </r>
      </text>
    </comment>
    <comment ref="B11" authorId="0" shapeId="0" xr:uid="{00000000-0006-0000-0100-000004000000}">
      <text>
        <r>
          <rPr>
            <sz val="9"/>
            <color indexed="81"/>
            <rFont val="Tahoma"/>
            <family val="2"/>
          </rPr>
          <t>Section. Report one section per line. Department must account for all sections taught.</t>
        </r>
      </text>
    </comment>
    <comment ref="C11" authorId="0" shapeId="0" xr:uid="{00000000-0006-0000-0100-000005000000}">
      <text>
        <r>
          <rPr>
            <sz val="9"/>
            <color indexed="81"/>
            <rFont val="Tahoma"/>
            <family val="2"/>
          </rPr>
          <t>Enrollment. Total enrollment in section. Department must account for total course enrollment.</t>
        </r>
      </text>
    </comment>
    <comment ref="D11" authorId="0" shapeId="0" xr:uid="{00000000-0006-0000-0100-000006000000}">
      <text>
        <r>
          <rPr>
            <sz val="9"/>
            <color indexed="81"/>
            <rFont val="Tahoma"/>
            <family val="2"/>
          </rPr>
          <t>Completed. Enrollment - withdrawals and incompletes.</t>
        </r>
      </text>
    </comment>
    <comment ref="E11" authorId="0" shapeId="0" xr:uid="{00000000-0006-0000-0100-000007000000}">
      <text>
        <r>
          <rPr>
            <sz val="9"/>
            <color indexed="81"/>
            <rFont val="Tahoma"/>
            <family val="2"/>
          </rPr>
          <t>Number of students who completed the assessment. Enter a number, not a percent. Leave blank if assessment not administered.</t>
        </r>
      </text>
    </comment>
    <comment ref="F11" authorId="0" shapeId="0" xr:uid="{00000000-0006-0000-0100-000008000000}">
      <text>
        <r>
          <rPr>
            <sz val="9"/>
            <color indexed="81"/>
            <rFont val="Tahoma"/>
            <family val="2"/>
          </rPr>
          <t>Number of students who scored the Student Proficiency Score or higher. Enter a number, not a percent. Leave blank if not used.</t>
        </r>
      </text>
    </comment>
    <comment ref="G11" authorId="0" shapeId="0" xr:uid="{00000000-0006-0000-0100-000009000000}">
      <text>
        <r>
          <rPr>
            <sz val="9"/>
            <color indexed="81"/>
            <rFont val="Tahoma"/>
            <family val="2"/>
          </rPr>
          <t>Number of students who completed the assessment. Enter a number, not a percent. Leave blank if not used or assessment not administered.</t>
        </r>
      </text>
    </comment>
    <comment ref="H11" authorId="0" shapeId="0" xr:uid="{00000000-0006-0000-0100-00000A000000}">
      <text>
        <r>
          <rPr>
            <sz val="9"/>
            <color indexed="81"/>
            <rFont val="Tahoma"/>
            <family val="2"/>
          </rPr>
          <t>Number of students who achieved proficiency. Enter a number, not a percent. Leave blank if not used.</t>
        </r>
      </text>
    </comment>
    <comment ref="I11" authorId="0" shapeId="0" xr:uid="{00000000-0006-0000-0100-00000B000000}">
      <text>
        <r>
          <rPr>
            <sz val="9"/>
            <color indexed="81"/>
            <rFont val="Tahoma"/>
            <family val="2"/>
          </rPr>
          <t>Number of students who achieved proficiency. Enter a number, not a percent. Leave blank if not used or assessment not administered.</t>
        </r>
      </text>
    </comment>
    <comment ref="J11" authorId="0" shapeId="0" xr:uid="{00000000-0006-0000-0100-00000C000000}">
      <text>
        <r>
          <rPr>
            <sz val="9"/>
            <color indexed="81"/>
            <rFont val="Tahoma"/>
            <family val="2"/>
          </rPr>
          <t>Number of students who achieved proficiency. Enter a number, not a percent. Leave blank if not used.</t>
        </r>
      </text>
    </comment>
    <comment ref="M11" authorId="0" shapeId="0" xr:uid="{00000000-0006-0000-0100-00000D000000}">
      <text>
        <r>
          <rPr>
            <sz val="9"/>
            <color indexed="81"/>
            <rFont val="Tahoma"/>
            <family val="2"/>
          </rPr>
          <t>Brief explanation for unusual numbers (e.g., low assessed or proficient numbers)</t>
        </r>
      </text>
    </comment>
  </commentList>
</comments>
</file>

<file path=xl/sharedStrings.xml><?xml version="1.0" encoding="utf-8"?>
<sst xmlns="http://schemas.openxmlformats.org/spreadsheetml/2006/main" count="206" uniqueCount="185">
  <si>
    <t>Total</t>
  </si>
  <si>
    <t>Proficient %</t>
  </si>
  <si>
    <t>Proficient N</t>
  </si>
  <si>
    <t>Assessed %</t>
  </si>
  <si>
    <t>Assessed N</t>
  </si>
  <si>
    <t>Assessment</t>
  </si>
  <si>
    <t>Col-Dept</t>
  </si>
  <si>
    <t>Course</t>
  </si>
  <si>
    <t>Term</t>
  </si>
  <si>
    <t>Academic Year</t>
  </si>
  <si>
    <t>2012-2013</t>
  </si>
  <si>
    <t>2013-2014</t>
  </si>
  <si>
    <t>2014-2015</t>
  </si>
  <si>
    <t>2015-2016</t>
  </si>
  <si>
    <t>2016-2017</t>
  </si>
  <si>
    <t>Core Learning Outcome</t>
  </si>
  <si>
    <t>Communication Skills - Written</t>
  </si>
  <si>
    <t>Communication Skills - Oral</t>
  </si>
  <si>
    <t>Reasoning Skills - Critical Thinking</t>
  </si>
  <si>
    <t>Reasoning Skills - Quantitative Reasoning</t>
  </si>
  <si>
    <t>Information Literacy</t>
  </si>
  <si>
    <t>Scientific Literacy - Natural Sciences</t>
  </si>
  <si>
    <t>Scientific Literacy - Social Sciences</t>
  </si>
  <si>
    <t>Humanities and Creative Arts</t>
  </si>
  <si>
    <t>Global Literacy</t>
  </si>
  <si>
    <t>CLO</t>
  </si>
  <si>
    <t>Col</t>
  </si>
  <si>
    <t>Dept</t>
  </si>
  <si>
    <t>Department</t>
  </si>
  <si>
    <t>AS</t>
  </si>
  <si>
    <t>BSCI</t>
  </si>
  <si>
    <t>Biological Sciences</t>
  </si>
  <si>
    <t>CHEM</t>
  </si>
  <si>
    <t>Chemistry and Physics</t>
  </si>
  <si>
    <t>CRJC</t>
  </si>
  <si>
    <t>Criminal Justice</t>
  </si>
  <si>
    <t>GOVT</t>
  </si>
  <si>
    <t>Government and History</t>
  </si>
  <si>
    <t>MATH</t>
  </si>
  <si>
    <t>Mathematics and Computer Science</t>
  </si>
  <si>
    <t>PAFA</t>
  </si>
  <si>
    <t>Performing and Fine Arts</t>
  </si>
  <si>
    <t>PSYC</t>
  </si>
  <si>
    <t>Psychology</t>
  </si>
  <si>
    <t>SOCI</t>
  </si>
  <si>
    <t>Sociology</t>
  </si>
  <si>
    <t>SWRK</t>
  </si>
  <si>
    <t>Social Work</t>
  </si>
  <si>
    <t>BN</t>
  </si>
  <si>
    <t>ED</t>
  </si>
  <si>
    <t>ELEM</t>
  </si>
  <si>
    <t>Elementary Education</t>
  </si>
  <si>
    <t xml:space="preserve">Course: </t>
  </si>
  <si>
    <t xml:space="preserve">Academic Year: </t>
  </si>
  <si>
    <t>Core Course Assessment Data Reporting Form</t>
  </si>
  <si>
    <t>Enrolled</t>
  </si>
  <si>
    <t>Target Met:</t>
  </si>
  <si>
    <t>Comment</t>
  </si>
  <si>
    <t>Course Target:</t>
  </si>
  <si>
    <t>Average</t>
  </si>
  <si>
    <t>Target</t>
  </si>
  <si>
    <t>Program SLO Matrix</t>
  </si>
  <si>
    <t>University College Core Curriculum</t>
  </si>
  <si>
    <t xml:space="preserve">Department: </t>
  </si>
  <si>
    <t>ENGL</t>
  </si>
  <si>
    <t>English</t>
  </si>
  <si>
    <t>Nursing</t>
  </si>
  <si>
    <t>NURS</t>
  </si>
  <si>
    <t>Middle Grades, Secondary, and Specialized Subjects</t>
  </si>
  <si>
    <t>COURSE</t>
  </si>
  <si>
    <t>ASSESSMENT(S)</t>
  </si>
  <si>
    <r>
      <rPr>
        <b/>
        <sz val="10"/>
        <color theme="1"/>
        <rFont val="Calibri"/>
        <family val="2"/>
        <scheme val="minor"/>
      </rPr>
      <t>Core Learning Outcome</t>
    </r>
    <r>
      <rPr>
        <sz val="10"/>
        <color theme="1"/>
        <rFont val="Calibri"/>
        <family val="2"/>
        <scheme val="minor"/>
      </rPr>
      <t xml:space="preserve"> - Must be core learning outcomes as approved by the Faculty Senate in Spring 2012.  </t>
    </r>
  </si>
  <si>
    <r>
      <rPr>
        <b/>
        <sz val="10"/>
        <color theme="1"/>
        <rFont val="Calibri"/>
        <family val="2"/>
        <scheme val="minor"/>
      </rPr>
      <t>Evidence</t>
    </r>
    <r>
      <rPr>
        <sz val="10"/>
        <color theme="1"/>
        <rFont val="Calibri"/>
        <family val="2"/>
        <scheme val="minor"/>
      </rPr>
      <t xml:space="preserve"> – To include where you assessed (a specific course) and how you assessed (specify assessment instruments). List each core course on a separate row.</t>
    </r>
  </si>
  <si>
    <r>
      <t xml:space="preserve">Did it Work? </t>
    </r>
    <r>
      <rPr>
        <b/>
        <sz val="10"/>
        <color theme="1"/>
        <rFont val="Calibri"/>
        <family val="2"/>
        <scheme val="minor"/>
      </rPr>
      <t>Reflections</t>
    </r>
  </si>
  <si>
    <t>Completed</t>
  </si>
  <si>
    <t>Fayetteville State University</t>
  </si>
  <si>
    <t>Core Curriculum Course Assessment Plan</t>
  </si>
  <si>
    <t xml:space="preserve">Title: </t>
  </si>
  <si>
    <t xml:space="preserve">Credit Hrs: </t>
  </si>
  <si>
    <t>Dept:</t>
  </si>
  <si>
    <t xml:space="preserve">Enrollment Limit: </t>
  </si>
  <si>
    <t xml:space="preserve">Core Learning Outcome (CLO): </t>
  </si>
  <si>
    <t>CLO Component(s)</t>
  </si>
  <si>
    <t>Max</t>
  </si>
  <si>
    <t>Min</t>
  </si>
  <si>
    <t>Title</t>
  </si>
  <si>
    <t xml:space="preserve">Course Subj-Num: </t>
  </si>
  <si>
    <t>2017-2018</t>
  </si>
  <si>
    <t>2018-2019</t>
  </si>
  <si>
    <t xml:space="preserve">Sections/Year: </t>
  </si>
  <si>
    <t>Assessment 1</t>
  </si>
  <si>
    <t>Assessment 2</t>
  </si>
  <si>
    <t>Assessment 3</t>
  </si>
  <si>
    <t>Course Target</t>
  </si>
  <si>
    <t>Assessments:</t>
  </si>
  <si>
    <t>Attach a representative syllabus for the course, indicating where and how assessments will be conducted.</t>
  </si>
  <si>
    <t xml:space="preserve">Departmental Assessment Coordinator </t>
  </si>
  <si>
    <t xml:space="preserve">Date </t>
  </si>
  <si>
    <t xml:space="preserve">Department Chair </t>
  </si>
  <si>
    <t>Implementation Plan</t>
  </si>
  <si>
    <t>No.</t>
  </si>
  <si>
    <t>Description</t>
  </si>
  <si>
    <t>Mapping</t>
  </si>
  <si>
    <t xml:space="preserve">Average: </t>
  </si>
  <si>
    <t>Prof</t>
  </si>
  <si>
    <t xml:space="preserve">Coordinator: </t>
  </si>
  <si>
    <t xml:space="preserve">Team: </t>
  </si>
  <si>
    <t>Short Title</t>
  </si>
  <si>
    <t>Scoring Scale</t>
  </si>
  <si>
    <t>Student</t>
  </si>
  <si>
    <t>1. COURSE INFORMATION</t>
  </si>
  <si>
    <t>2. COURSE ASSESSMENT RESPONSIBILITY</t>
  </si>
  <si>
    <t>3. PLANNING MATRIX</t>
  </si>
  <si>
    <t>4. SYLLABUS</t>
  </si>
  <si>
    <t>5. ASSESSMENTS</t>
  </si>
  <si>
    <t>6. SIGNATURES</t>
  </si>
  <si>
    <t>Sct</t>
  </si>
  <si>
    <t>Enr</t>
  </si>
  <si>
    <t>Num</t>
  </si>
  <si>
    <t>Comp</t>
  </si>
  <si>
    <t>1 Assessed</t>
  </si>
  <si>
    <t>1 Proficient</t>
  </si>
  <si>
    <t>2 Assessed</t>
  </si>
  <si>
    <t>2 Proficient</t>
  </si>
  <si>
    <t>3 Assessed</t>
  </si>
  <si>
    <t>3 Proficient</t>
  </si>
  <si>
    <t>Av Assessed</t>
  </si>
  <si>
    <t>Av Proficient</t>
  </si>
  <si>
    <t>Assessed</t>
  </si>
  <si>
    <t>Proficient</t>
  </si>
  <si>
    <t>ASSESSMENT DATA</t>
  </si>
  <si>
    <t xml:space="preserve">Year: </t>
  </si>
  <si>
    <t xml:space="preserve">Dept: </t>
  </si>
  <si>
    <t xml:space="preserve">CLO: </t>
  </si>
  <si>
    <t xml:space="preserve">Enrollment: </t>
  </si>
  <si>
    <t xml:space="preserve">Completed: </t>
  </si>
  <si>
    <t>A1 Assessed%</t>
  </si>
  <si>
    <t>Comp%</t>
  </si>
  <si>
    <t>1 Name</t>
  </si>
  <si>
    <t>1 Prof%</t>
  </si>
  <si>
    <t>2 Name</t>
  </si>
  <si>
    <t>2 Assessed%</t>
  </si>
  <si>
    <t>2 Prof%</t>
  </si>
  <si>
    <t>3 Name</t>
  </si>
  <si>
    <t>3 Assessed%</t>
  </si>
  <si>
    <t>3 Prof%</t>
  </si>
  <si>
    <t>AFHI</t>
  </si>
  <si>
    <t>Accounting, Finance, Healthcare Admin, and Info Sys</t>
  </si>
  <si>
    <t>MMEN</t>
  </si>
  <si>
    <t>Management, Marketing, and Entrepreneurship</t>
  </si>
  <si>
    <t>2019-2020</t>
  </si>
  <si>
    <t>2020-2021</t>
  </si>
  <si>
    <t>2021-2022</t>
  </si>
  <si>
    <t>2022-2023</t>
  </si>
  <si>
    <t>CLC</t>
  </si>
  <si>
    <t>Communication, Languages, and Cultures</t>
  </si>
  <si>
    <t>1.1. COMM-W</t>
  </si>
  <si>
    <t>1.2.COMM-O</t>
  </si>
  <si>
    <t>2.1. REAS-CRIT</t>
  </si>
  <si>
    <t>2.2. REAS-QUAN</t>
  </si>
  <si>
    <t>3. INFO LIT</t>
  </si>
  <si>
    <t>4.1. SCIL-NS</t>
  </si>
  <si>
    <t>4.2. SCIL-SS</t>
  </si>
  <si>
    <t>5. HUCA</t>
  </si>
  <si>
    <t>6. GLBL</t>
  </si>
  <si>
    <t>MSSS</t>
  </si>
  <si>
    <t>List up to 3 assessments common to all sections that will be used to determine student proficiency in the CLO.  Identify specific components of the CLO listed above that the course will address. Refer to the Core Curriculum  Canvas course for rubrics and guidelines.  Indicate the target goals for individual student proficiency and the percentage of students taking the course who should achieve. Indicate how assessment data will be collected, including sampling process. For multi-section courses, sample must include all delivery modes and instructor types (full-time, part-time).</t>
  </si>
  <si>
    <t>Attach copies of the assessment instruments, including any rubrics. Rubrics must show how mastery levels correspond to points.</t>
  </si>
  <si>
    <t>Attach samples of Basic, Proficient, and Advanced student work. Also attach evidence of use of results - e.g., assessment meeting minutes.</t>
  </si>
  <si>
    <t xml:space="preserve"> Assessment Coordinator </t>
  </si>
  <si>
    <t>Summary of Findings:</t>
  </si>
  <si>
    <r>
      <rPr>
        <b/>
        <sz val="10"/>
        <color theme="1"/>
        <rFont val="Calibri"/>
        <family val="2"/>
        <scheme val="minor"/>
      </rPr>
      <t>Results: No. &amp; % of students</t>
    </r>
    <r>
      <rPr>
        <sz val="10"/>
        <color theme="1"/>
        <rFont val="Calibri"/>
        <family val="2"/>
        <scheme val="minor"/>
      </rPr>
      <t xml:space="preserve"> who have satisfactorily achieved the outcome (Met or Exceeded your expectations)</t>
    </r>
  </si>
  <si>
    <r>
      <rPr>
        <b/>
        <sz val="10"/>
        <color theme="1"/>
        <rFont val="Calibri"/>
        <family val="2"/>
        <scheme val="minor"/>
      </rPr>
      <t>Use of Results</t>
    </r>
    <r>
      <rPr>
        <sz val="10"/>
        <color theme="1"/>
        <rFont val="Calibri"/>
        <family val="2"/>
        <scheme val="minor"/>
      </rPr>
      <t xml:space="preserve"> (Recommendations) - Suggestions to improve student outcomes.</t>
    </r>
  </si>
  <si>
    <t>University College</t>
  </si>
  <si>
    <t>UC</t>
  </si>
  <si>
    <t>UNVC</t>
  </si>
  <si>
    <t>7. ETCE</t>
  </si>
  <si>
    <t>Ethics and Civic Engagement</t>
  </si>
  <si>
    <t>8.1. TRUN</t>
  </si>
  <si>
    <t>Transitional Studies - University Studies</t>
  </si>
  <si>
    <t>8.2 TRLS</t>
  </si>
  <si>
    <t>Transitional Studies - Life Skills</t>
  </si>
  <si>
    <t>The Chair's electronic signature certifies that this plan was developed by the Assessment Coordinator and Team listed above.</t>
  </si>
  <si>
    <t>Proficient%</t>
  </si>
  <si>
    <t>Dean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</si>
</sst>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9"/>
      <color indexed="81"/>
      <name val="Tahoma"/>
      <family val="2"/>
    </font>
    <font>
      <sz val="9"/>
      <color theme="1"/>
      <name val="Calibri"/>
      <family val="2"/>
      <scheme val="minor"/>
    </font>
    <font>
      <sz val="10"/>
      <color theme="1"/>
      <name val="Calibri"/>
      <family val="2"/>
      <scheme val="minor"/>
    </font>
    <font>
      <b/>
      <sz val="10"/>
      <color theme="1"/>
      <name val="Calibri"/>
      <family val="2"/>
      <scheme val="minor"/>
    </font>
    <font>
      <i/>
      <sz val="12"/>
      <color rgb="FF000000"/>
      <name val="Times New Roman"/>
      <family val="1"/>
    </font>
    <font>
      <sz val="12"/>
      <color rgb="FF000000"/>
      <name val="Times New Roman"/>
      <family val="1"/>
    </font>
  </fonts>
  <fills count="2">
    <fill>
      <patternFill patternType="none"/>
    </fill>
    <fill>
      <patternFill patternType="gray125"/>
    </fill>
  </fills>
  <borders count="33">
    <border>
      <left/>
      <right/>
      <top/>
      <bottom/>
      <diagonal/>
    </border>
    <border>
      <left/>
      <right/>
      <top/>
      <bottom style="thin">
        <color indexed="64"/>
      </bottom>
      <diagonal/>
    </border>
    <border>
      <left/>
      <right/>
      <top style="thin">
        <color indexed="64"/>
      </top>
      <bottom style="thin">
        <color indexed="64"/>
      </bottom>
      <diagonal/>
    </border>
    <border>
      <left/>
      <right/>
      <top/>
      <bottom style="thin">
        <color theme="1"/>
      </bottom>
      <diagonal/>
    </border>
    <border>
      <left style="thin">
        <color theme="1"/>
      </left>
      <right/>
      <top style="thin">
        <color theme="1"/>
      </top>
      <bottom/>
      <diagonal/>
    </border>
    <border>
      <left style="thin">
        <color theme="1"/>
      </left>
      <right/>
      <top style="thin">
        <color theme="1"/>
      </top>
      <bottom style="thin">
        <color theme="1"/>
      </bottom>
      <diagonal/>
    </border>
    <border>
      <left style="thin">
        <color theme="1"/>
      </left>
      <right/>
      <top style="medium">
        <color theme="1"/>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theme="1"/>
      </left>
      <right/>
      <top style="thin">
        <color theme="1"/>
      </top>
      <bottom style="medium">
        <color theme="1"/>
      </bottom>
      <diagonal/>
    </border>
    <border>
      <left/>
      <right/>
      <top style="thin">
        <color theme="1"/>
      </top>
      <bottom style="medium">
        <color theme="1"/>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double">
        <color auto="1"/>
      </left>
      <right/>
      <top/>
      <bottom/>
      <diagonal/>
    </border>
    <border>
      <left/>
      <right style="double">
        <color auto="1"/>
      </right>
      <top/>
      <bottom/>
      <diagonal/>
    </border>
    <border>
      <left style="thin">
        <color indexed="64"/>
      </left>
      <right/>
      <top style="medium">
        <color theme="1"/>
      </top>
      <bottom style="thin">
        <color indexed="64"/>
      </bottom>
      <diagonal/>
    </border>
    <border>
      <left/>
      <right style="thin">
        <color indexed="64"/>
      </right>
      <top style="medium">
        <color theme="1"/>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theme="1"/>
      </left>
      <right/>
      <top style="thin">
        <color indexed="64"/>
      </top>
      <bottom style="medium">
        <color indexed="64"/>
      </bottom>
      <diagonal/>
    </border>
  </borders>
  <cellStyleXfs count="2">
    <xf numFmtId="0" fontId="0" fillId="0" borderId="0"/>
    <xf numFmtId="9" fontId="1" fillId="0" borderId="0" applyFont="0" applyFill="0" applyBorder="0" applyAlignment="0" applyProtection="0"/>
  </cellStyleXfs>
  <cellXfs count="163">
    <xf numFmtId="0" fontId="0" fillId="0" borderId="0" xfId="0"/>
    <xf numFmtId="164" fontId="0" fillId="0" borderId="0" xfId="0" applyNumberFormat="1"/>
    <xf numFmtId="0" fontId="0" fillId="0" borderId="0" xfId="0" applyAlignment="1">
      <alignment wrapText="1"/>
    </xf>
    <xf numFmtId="0" fontId="0" fillId="0" borderId="0" xfId="0" applyAlignment="1">
      <alignment horizontal="right"/>
    </xf>
    <xf numFmtId="0" fontId="0" fillId="0" borderId="0" xfId="0" applyNumberFormat="1"/>
    <xf numFmtId="0" fontId="2" fillId="0" borderId="0" xfId="0" applyFont="1" applyAlignment="1">
      <alignment horizontal="center"/>
    </xf>
    <xf numFmtId="0" fontId="2" fillId="0" borderId="0" xfId="0" applyFont="1" applyBorder="1" applyAlignment="1"/>
    <xf numFmtId="0" fontId="0" fillId="0" borderId="0" xfId="0" applyBorder="1"/>
    <xf numFmtId="0" fontId="0" fillId="0" borderId="0" xfId="0" applyBorder="1" applyAlignment="1">
      <alignment horizontal="left"/>
    </xf>
    <xf numFmtId="0" fontId="2" fillId="0" borderId="0" xfId="0" applyFont="1" applyBorder="1" applyAlignment="1">
      <alignment horizontal="right"/>
    </xf>
    <xf numFmtId="0" fontId="0" fillId="0" borderId="0" xfId="0" applyAlignment="1">
      <alignment horizontal="right" indent="2"/>
    </xf>
    <xf numFmtId="1" fontId="0" fillId="0" borderId="0" xfId="0" applyNumberFormat="1" applyAlignment="1">
      <alignment horizontal="right" indent="2"/>
    </xf>
    <xf numFmtId="0" fontId="0" fillId="0" borderId="0" xfId="0" applyAlignment="1" applyProtection="1">
      <alignment horizontal="left" vertical="top" wrapText="1"/>
      <protection locked="0"/>
    </xf>
    <xf numFmtId="49" fontId="0" fillId="0" borderId="0" xfId="0" applyNumberFormat="1" applyAlignment="1" applyProtection="1">
      <alignment horizontal="center" vertical="top" wrapText="1"/>
      <protection locked="0"/>
    </xf>
    <xf numFmtId="0" fontId="0" fillId="0" borderId="0" xfId="0" applyAlignment="1" applyProtection="1">
      <alignment horizontal="right" vertical="top" wrapText="1" indent="2"/>
      <protection locked="0"/>
    </xf>
    <xf numFmtId="0" fontId="0" fillId="0" borderId="0" xfId="0" applyAlignment="1" applyProtection="1">
      <alignment vertical="top" wrapText="1"/>
      <protection locked="0"/>
    </xf>
    <xf numFmtId="0" fontId="0" fillId="0" borderId="7" xfId="0" applyBorder="1"/>
    <xf numFmtId="0" fontId="2" fillId="0" borderId="0" xfId="0" applyFont="1"/>
    <xf numFmtId="164" fontId="0" fillId="0" borderId="0" xfId="1" applyNumberFormat="1" applyFont="1" applyBorder="1" applyProtection="1">
      <protection locked="0"/>
    </xf>
    <xf numFmtId="0" fontId="2" fillId="0" borderId="0" xfId="0" applyFont="1" applyAlignment="1">
      <alignment horizontal="center"/>
    </xf>
    <xf numFmtId="0" fontId="5" fillId="0" borderId="0" xfId="0" applyFont="1" applyAlignment="1">
      <alignment vertical="top" wrapText="1"/>
    </xf>
    <xf numFmtId="0" fontId="0" fillId="0" borderId="10" xfId="0" applyBorder="1" applyAlignment="1">
      <alignment horizontal="center" vertical="top" wrapText="1"/>
    </xf>
    <xf numFmtId="0" fontId="0" fillId="0" borderId="15" xfId="0" applyBorder="1" applyAlignment="1">
      <alignment horizontal="center" vertical="top" wrapText="1"/>
    </xf>
    <xf numFmtId="0" fontId="0" fillId="0" borderId="16" xfId="0" applyBorder="1" applyAlignment="1">
      <alignment horizontal="center"/>
    </xf>
    <xf numFmtId="0" fontId="0" fillId="0" borderId="1" xfId="0" applyBorder="1" applyAlignment="1">
      <alignment horizontal="center"/>
    </xf>
    <xf numFmtId="0" fontId="0" fillId="0" borderId="17" xfId="0" applyBorder="1" applyAlignment="1">
      <alignment horizontal="center"/>
    </xf>
    <xf numFmtId="0" fontId="0" fillId="0" borderId="16" xfId="0" applyBorder="1" applyAlignment="1">
      <alignment horizontal="center"/>
    </xf>
    <xf numFmtId="0" fontId="5" fillId="0" borderId="0" xfId="0" applyFont="1" applyAlignment="1">
      <alignment vertical="top" wrapText="1"/>
    </xf>
    <xf numFmtId="0" fontId="0" fillId="0" borderId="2" xfId="0" applyBorder="1" applyProtection="1"/>
    <xf numFmtId="0" fontId="0" fillId="0" borderId="1" xfId="0" applyBorder="1" applyProtection="1">
      <protection locked="0"/>
    </xf>
    <xf numFmtId="0" fontId="7" fillId="0" borderId="0" xfId="0" applyFont="1" applyAlignment="1">
      <alignment vertical="center"/>
    </xf>
    <xf numFmtId="0" fontId="8" fillId="0" borderId="0" xfId="0" applyFont="1" applyAlignment="1">
      <alignment vertical="center"/>
    </xf>
    <xf numFmtId="0" fontId="8" fillId="0" borderId="0" xfId="0" applyFont="1" applyAlignment="1">
      <alignment horizontal="right" vertical="center"/>
    </xf>
    <xf numFmtId="0" fontId="0" fillId="0" borderId="0" xfId="0" applyBorder="1" applyAlignment="1"/>
    <xf numFmtId="0" fontId="0" fillId="0" borderId="13" xfId="0" applyBorder="1" applyAlignment="1"/>
    <xf numFmtId="0" fontId="0" fillId="0" borderId="14" xfId="0" applyBorder="1" applyAlignment="1"/>
    <xf numFmtId="0" fontId="0" fillId="0" borderId="2" xfId="0" applyBorder="1" applyAlignment="1">
      <alignment vertical="top" wrapText="1"/>
    </xf>
    <xf numFmtId="0" fontId="0" fillId="0" borderId="11" xfId="0" applyBorder="1" applyAlignment="1">
      <alignment vertical="top" wrapText="1"/>
    </xf>
    <xf numFmtId="0" fontId="0" fillId="0" borderId="0" xfId="0" applyBorder="1" applyAlignment="1" applyProtection="1">
      <protection locked="0"/>
    </xf>
    <xf numFmtId="0" fontId="0" fillId="0" borderId="15" xfId="0" applyBorder="1" applyAlignment="1" applyProtection="1">
      <alignment horizontal="center" vertical="top" wrapText="1"/>
      <protection locked="0"/>
    </xf>
    <xf numFmtId="9" fontId="0" fillId="0" borderId="10" xfId="1" applyFont="1" applyBorder="1" applyAlignment="1" applyProtection="1">
      <alignment horizontal="center" vertical="top" wrapText="1"/>
      <protection locked="0"/>
    </xf>
    <xf numFmtId="0" fontId="0" fillId="0" borderId="10" xfId="0" applyBorder="1" applyAlignment="1" applyProtection="1">
      <alignment horizontal="center" vertical="top" wrapText="1"/>
      <protection locked="0"/>
    </xf>
    <xf numFmtId="1" fontId="0" fillId="0" borderId="10" xfId="0" applyNumberFormat="1" applyBorder="1" applyAlignment="1">
      <alignment horizontal="center" vertical="top" wrapText="1"/>
    </xf>
    <xf numFmtId="9" fontId="0" fillId="0" borderId="10" xfId="1" applyFont="1" applyBorder="1" applyAlignment="1">
      <alignment horizontal="center" vertical="top" wrapText="1"/>
    </xf>
    <xf numFmtId="1" fontId="0" fillId="0" borderId="11" xfId="0" applyNumberFormat="1" applyBorder="1" applyAlignment="1">
      <alignment horizontal="center" vertical="top" wrapText="1"/>
    </xf>
    <xf numFmtId="0" fontId="0" fillId="0" borderId="21" xfId="0" applyBorder="1" applyAlignment="1">
      <alignment horizontal="center" vertical="top" wrapText="1"/>
    </xf>
    <xf numFmtId="0" fontId="0" fillId="0" borderId="14" xfId="0" applyBorder="1" applyAlignment="1">
      <alignment horizontal="center"/>
    </xf>
    <xf numFmtId="0" fontId="0" fillId="0" borderId="17" xfId="0" applyBorder="1" applyAlignment="1">
      <alignment horizontal="center"/>
    </xf>
    <xf numFmtId="0" fontId="5" fillId="0" borderId="0" xfId="0" applyFont="1" applyAlignment="1">
      <alignment vertical="top" wrapText="1"/>
    </xf>
    <xf numFmtId="0" fontId="5" fillId="0" borderId="8" xfId="0" applyFont="1" applyBorder="1" applyAlignment="1">
      <alignment vertical="top" wrapText="1"/>
    </xf>
    <xf numFmtId="0" fontId="5" fillId="0" borderId="24" xfId="0" applyFont="1" applyBorder="1" applyAlignment="1">
      <alignment vertical="top" wrapText="1"/>
    </xf>
    <xf numFmtId="0" fontId="5" fillId="0" borderId="9" xfId="0" applyFont="1" applyBorder="1" applyAlignment="1">
      <alignment vertical="top" wrapText="1"/>
    </xf>
    <xf numFmtId="0" fontId="4" fillId="0" borderId="21" xfId="0" applyFont="1" applyBorder="1"/>
    <xf numFmtId="0" fontId="0" fillId="0" borderId="25" xfId="0" applyBorder="1"/>
    <xf numFmtId="0" fontId="0" fillId="0" borderId="15" xfId="0" applyBorder="1"/>
    <xf numFmtId="0" fontId="4" fillId="0" borderId="12" xfId="0" applyFont="1" applyBorder="1"/>
    <xf numFmtId="0" fontId="4" fillId="0" borderId="14" xfId="0" applyFont="1" applyBorder="1" applyAlignment="1">
      <alignment horizontal="left" shrinkToFit="1"/>
    </xf>
    <xf numFmtId="0" fontId="5" fillId="0" borderId="22" xfId="0" applyFont="1" applyBorder="1"/>
    <xf numFmtId="0" fontId="0" fillId="0" borderId="23" xfId="0" applyBorder="1"/>
    <xf numFmtId="0" fontId="4" fillId="0" borderId="22" xfId="0" applyFont="1" applyBorder="1"/>
    <xf numFmtId="164" fontId="4" fillId="0" borderId="23" xfId="1" applyNumberFormat="1" applyFont="1" applyBorder="1" applyAlignment="1">
      <alignment horizontal="left"/>
    </xf>
    <xf numFmtId="0" fontId="4" fillId="0" borderId="12" xfId="0" applyFont="1" applyBorder="1" applyAlignment="1">
      <alignment horizontal="left" indent="1"/>
    </xf>
    <xf numFmtId="0" fontId="4" fillId="0" borderId="22" xfId="0" applyFont="1" applyBorder="1" applyAlignment="1">
      <alignment horizontal="left" indent="1"/>
    </xf>
    <xf numFmtId="0" fontId="2" fillId="0" borderId="4" xfId="0" applyFont="1" applyBorder="1" applyAlignment="1">
      <alignment horizontal="center"/>
    </xf>
    <xf numFmtId="9" fontId="4" fillId="0" borderId="23" xfId="0" applyNumberFormat="1" applyFont="1" applyBorder="1"/>
    <xf numFmtId="0" fontId="4" fillId="0" borderId="14" xfId="0" applyFont="1" applyBorder="1" applyAlignment="1">
      <alignment horizontal="right" indent="1"/>
    </xf>
    <xf numFmtId="0" fontId="4" fillId="0" borderId="23" xfId="0" applyFont="1" applyBorder="1" applyAlignment="1">
      <alignment horizontal="right" indent="1"/>
    </xf>
    <xf numFmtId="164" fontId="4" fillId="0" borderId="23" xfId="1" applyNumberFormat="1" applyFont="1" applyBorder="1" applyAlignment="1">
      <alignment horizontal="right" indent="1"/>
    </xf>
    <xf numFmtId="1" fontId="4" fillId="0" borderId="23" xfId="0" applyNumberFormat="1" applyFont="1" applyBorder="1" applyAlignment="1">
      <alignment horizontal="right" indent="1"/>
    </xf>
    <xf numFmtId="0" fontId="0" fillId="0" borderId="26" xfId="0" applyBorder="1" applyAlignment="1" applyProtection="1">
      <alignment horizontal="right" vertical="top" wrapText="1" indent="2"/>
      <protection locked="0"/>
    </xf>
    <xf numFmtId="0" fontId="0" fillId="0" borderId="27" xfId="0" applyBorder="1" applyAlignment="1" applyProtection="1">
      <alignment horizontal="right" vertical="top" wrapText="1" indent="2"/>
      <protection locked="0"/>
    </xf>
    <xf numFmtId="0" fontId="0" fillId="0" borderId="27" xfId="0" applyBorder="1" applyAlignment="1">
      <alignment horizontal="right" indent="2"/>
    </xf>
    <xf numFmtId="0" fontId="0" fillId="0" borderId="26" xfId="0" applyBorder="1" applyAlignment="1">
      <alignment horizontal="right" indent="2"/>
    </xf>
    <xf numFmtId="0" fontId="5" fillId="0" borderId="0" xfId="0" applyFont="1" applyAlignment="1">
      <alignment wrapText="1"/>
    </xf>
    <xf numFmtId="0" fontId="5" fillId="0" borderId="26" xfId="0" applyFont="1" applyBorder="1" applyAlignment="1">
      <alignment wrapText="1"/>
    </xf>
    <xf numFmtId="0" fontId="5" fillId="0" borderId="27" xfId="0" applyFont="1" applyBorder="1" applyAlignment="1">
      <alignment wrapText="1"/>
    </xf>
    <xf numFmtId="1" fontId="0" fillId="0" borderId="27" xfId="0" applyNumberFormat="1" applyBorder="1" applyAlignment="1" applyProtection="1">
      <alignment horizontal="right" vertical="top" wrapText="1" indent="2"/>
    </xf>
    <xf numFmtId="1" fontId="0" fillId="0" borderId="27" xfId="0" applyNumberFormat="1" applyBorder="1" applyAlignment="1">
      <alignment horizontal="right" indent="2"/>
    </xf>
    <xf numFmtId="0" fontId="0" fillId="0" borderId="26" xfId="0" applyBorder="1" applyAlignment="1" applyProtection="1">
      <alignment horizontal="center" vertical="top" wrapText="1"/>
      <protection locked="0"/>
    </xf>
    <xf numFmtId="0" fontId="0" fillId="0" borderId="0" xfId="0" applyAlignment="1" applyProtection="1">
      <alignment horizontal="right" vertical="top" wrapText="1"/>
      <protection locked="0"/>
    </xf>
    <xf numFmtId="0" fontId="0" fillId="0" borderId="26" xfId="0" applyBorder="1" applyAlignment="1" applyProtection="1">
      <alignment horizontal="right" vertical="top" wrapText="1"/>
      <protection locked="0"/>
    </xf>
    <xf numFmtId="0" fontId="0" fillId="0" borderId="27" xfId="0" applyBorder="1" applyAlignment="1" applyProtection="1">
      <alignment horizontal="right" vertical="top" wrapText="1"/>
      <protection locked="0"/>
    </xf>
    <xf numFmtId="0" fontId="0" fillId="0" borderId="0" xfId="0" applyNumberFormat="1" applyAlignment="1" applyProtection="1">
      <alignment horizontal="right" vertical="top" wrapText="1"/>
      <protection locked="0"/>
    </xf>
    <xf numFmtId="0" fontId="0" fillId="0" borderId="27" xfId="0" applyNumberFormat="1" applyBorder="1" applyAlignment="1" applyProtection="1">
      <alignment horizontal="right" vertical="top" wrapText="1"/>
      <protection locked="0"/>
    </xf>
    <xf numFmtId="1" fontId="0" fillId="0" borderId="27" xfId="0" applyNumberFormat="1" applyBorder="1" applyAlignment="1" applyProtection="1">
      <alignment horizontal="right" vertical="top" wrapText="1"/>
    </xf>
    <xf numFmtId="0" fontId="0" fillId="0" borderId="6" xfId="0" applyFont="1" applyFill="1" applyBorder="1" applyAlignment="1" applyProtection="1">
      <alignment horizontal="center"/>
    </xf>
    <xf numFmtId="0" fontId="0" fillId="0" borderId="4" xfId="0" applyFont="1" applyFill="1" applyBorder="1" applyAlignment="1" applyProtection="1">
      <alignment horizontal="center"/>
    </xf>
    <xf numFmtId="0" fontId="0" fillId="0" borderId="5" xfId="0" applyFont="1" applyFill="1" applyBorder="1" applyAlignment="1" applyProtection="1">
      <alignment horizontal="center"/>
    </xf>
    <xf numFmtId="0" fontId="0" fillId="0" borderId="0" xfId="0" applyBorder="1" applyProtection="1"/>
    <xf numFmtId="1" fontId="0" fillId="0" borderId="0" xfId="1" applyNumberFormat="1" applyFont="1" applyAlignment="1" applyProtection="1">
      <alignment horizontal="right" vertical="top" wrapText="1" indent="2"/>
    </xf>
    <xf numFmtId="1" fontId="0" fillId="0" borderId="0" xfId="1" applyNumberFormat="1" applyFont="1" applyAlignment="1" applyProtection="1">
      <alignment horizontal="right" vertical="top" wrapText="1"/>
    </xf>
    <xf numFmtId="0" fontId="2" fillId="0" borderId="19" xfId="0" applyFont="1" applyBorder="1" applyAlignment="1"/>
    <xf numFmtId="0" fontId="2" fillId="0" borderId="20" xfId="0" applyFont="1" applyBorder="1" applyAlignment="1"/>
    <xf numFmtId="0" fontId="2" fillId="0" borderId="3" xfId="0" applyFont="1" applyBorder="1" applyAlignment="1"/>
    <xf numFmtId="0" fontId="0" fillId="0" borderId="1" xfId="0" applyBorder="1" applyProtection="1"/>
    <xf numFmtId="164" fontId="0" fillId="0" borderId="0" xfId="1" applyNumberFormat="1" applyFont="1"/>
    <xf numFmtId="0" fontId="0" fillId="0" borderId="1" xfId="0" applyBorder="1" applyAlignment="1">
      <alignment horizontal="right"/>
    </xf>
    <xf numFmtId="9" fontId="0" fillId="0" borderId="15" xfId="1" applyFont="1" applyBorder="1" applyAlignment="1" applyProtection="1">
      <alignment horizontal="center" vertical="top" wrapText="1"/>
    </xf>
    <xf numFmtId="0" fontId="0" fillId="0" borderId="1" xfId="1" applyNumberFormat="1" applyFont="1" applyBorder="1"/>
    <xf numFmtId="0" fontId="0" fillId="0" borderId="1" xfId="0" applyBorder="1" applyProtection="1">
      <protection locked="0"/>
    </xf>
    <xf numFmtId="0" fontId="0" fillId="0" borderId="2" xfId="0" applyBorder="1" applyProtection="1">
      <protection locked="0"/>
    </xf>
    <xf numFmtId="0" fontId="4" fillId="0" borderId="13" xfId="0" applyFont="1" applyBorder="1" applyAlignment="1">
      <alignment horizontal="left" indent="1"/>
    </xf>
    <xf numFmtId="0" fontId="0" fillId="0" borderId="13" xfId="0" applyBorder="1"/>
    <xf numFmtId="0" fontId="6" fillId="0" borderId="12" xfId="0" applyFont="1" applyBorder="1"/>
    <xf numFmtId="1" fontId="0" fillId="0" borderId="18" xfId="1" applyNumberFormat="1" applyFont="1" applyFill="1" applyBorder="1" applyAlignment="1" applyProtection="1">
      <alignment horizontal="right" indent="2"/>
    </xf>
    <xf numFmtId="1" fontId="0" fillId="0" borderId="2" xfId="1" applyNumberFormat="1" applyFont="1" applyFill="1" applyBorder="1" applyAlignment="1" applyProtection="1">
      <alignment horizontal="right" indent="2"/>
    </xf>
    <xf numFmtId="164" fontId="0" fillId="0" borderId="11" xfId="1" applyNumberFormat="1" applyFont="1" applyBorder="1"/>
    <xf numFmtId="1" fontId="0" fillId="0" borderId="16" xfId="1" applyNumberFormat="1" applyFont="1" applyFill="1" applyBorder="1" applyAlignment="1" applyProtection="1">
      <alignment horizontal="right" indent="2"/>
    </xf>
    <xf numFmtId="1" fontId="0" fillId="0" borderId="1" xfId="1" applyNumberFormat="1" applyFont="1" applyFill="1" applyBorder="1" applyAlignment="1" applyProtection="1">
      <alignment horizontal="right" indent="2"/>
    </xf>
    <xf numFmtId="164" fontId="0" fillId="0" borderId="17" xfId="1" applyNumberFormat="1" applyFont="1" applyBorder="1"/>
    <xf numFmtId="0" fontId="2" fillId="0" borderId="31" xfId="0" applyFont="1" applyBorder="1" applyAlignment="1">
      <alignment horizontal="center"/>
    </xf>
    <xf numFmtId="0" fontId="2" fillId="0" borderId="32" xfId="0" applyFont="1" applyBorder="1" applyAlignment="1">
      <alignment horizontal="center"/>
    </xf>
    <xf numFmtId="0" fontId="2" fillId="0" borderId="30" xfId="0" applyFont="1" applyFill="1" applyBorder="1" applyAlignment="1">
      <alignment horizontal="center"/>
    </xf>
    <xf numFmtId="0" fontId="0" fillId="0" borderId="0" xfId="0" applyProtection="1">
      <protection locked="0"/>
    </xf>
    <xf numFmtId="0" fontId="2" fillId="0" borderId="0" xfId="0" applyFont="1" applyAlignment="1">
      <alignment horizontal="center"/>
    </xf>
    <xf numFmtId="0" fontId="0" fillId="0" borderId="1" xfId="0" applyBorder="1" applyProtection="1">
      <protection locked="0"/>
    </xf>
    <xf numFmtId="0" fontId="0" fillId="0" borderId="1" xfId="0" applyBorder="1" applyAlignment="1" applyProtection="1">
      <alignment shrinkToFit="1"/>
      <protection locked="0"/>
    </xf>
    <xf numFmtId="0" fontId="0" fillId="0" borderId="1" xfId="0" applyBorder="1" applyAlignment="1"/>
    <xf numFmtId="0" fontId="4" fillId="0" borderId="10" xfId="0" applyFont="1" applyBorder="1" applyAlignment="1" applyProtection="1">
      <alignment vertical="top" wrapText="1"/>
      <protection locked="0"/>
    </xf>
    <xf numFmtId="0" fontId="4" fillId="0" borderId="2" xfId="0" applyFont="1" applyBorder="1" applyAlignment="1" applyProtection="1">
      <alignment vertical="top" wrapText="1"/>
      <protection locked="0"/>
    </xf>
    <xf numFmtId="0" fontId="4" fillId="0" borderId="11" xfId="0" applyFont="1" applyBorder="1" applyAlignment="1" applyProtection="1">
      <alignment vertical="top" wrapText="1"/>
      <protection locked="0"/>
    </xf>
    <xf numFmtId="0" fontId="0" fillId="0" borderId="22" xfId="0" applyBorder="1" applyAlignment="1">
      <alignment horizontal="center"/>
    </xf>
    <xf numFmtId="0" fontId="0" fillId="0" borderId="0" xfId="0" applyBorder="1" applyAlignment="1">
      <alignment horizontal="center"/>
    </xf>
    <xf numFmtId="0" fontId="0" fillId="0" borderId="23" xfId="0" applyBorder="1" applyAlignment="1">
      <alignment horizontal="center"/>
    </xf>
    <xf numFmtId="0" fontId="4" fillId="0" borderId="18" xfId="0" applyFont="1" applyBorder="1" applyAlignment="1" applyProtection="1">
      <alignment vertical="top" wrapText="1"/>
      <protection locked="0"/>
    </xf>
    <xf numFmtId="0" fontId="5" fillId="0" borderId="0" xfId="0" applyFont="1" applyAlignment="1">
      <alignment vertical="top" wrapText="1"/>
    </xf>
    <xf numFmtId="0" fontId="0" fillId="0" borderId="16" xfId="0" applyBorder="1" applyAlignment="1">
      <alignment horizontal="center"/>
    </xf>
    <xf numFmtId="0" fontId="0" fillId="0" borderId="1" xfId="0" applyBorder="1" applyAlignment="1">
      <alignment horizontal="center"/>
    </xf>
    <xf numFmtId="0" fontId="0" fillId="0" borderId="17" xfId="0" applyBorder="1" applyAlignment="1">
      <alignment horizontal="center"/>
    </xf>
    <xf numFmtId="0" fontId="0" fillId="0" borderId="21" xfId="0" applyBorder="1" applyAlignment="1">
      <alignment horizontal="center" wrapText="1"/>
    </xf>
    <xf numFmtId="0" fontId="0" fillId="0" borderId="15" xfId="0" applyBorder="1" applyAlignment="1">
      <alignment horizontal="center" wrapText="1"/>
    </xf>
    <xf numFmtId="0" fontId="0" fillId="0" borderId="12"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0" fillId="0" borderId="18" xfId="0" applyBorder="1" applyAlignment="1">
      <alignment horizontal="right" vertical="top" wrapText="1"/>
    </xf>
    <xf numFmtId="0" fontId="0" fillId="0" borderId="2" xfId="0" applyBorder="1" applyAlignment="1">
      <alignment horizontal="right" vertical="top" wrapText="1"/>
    </xf>
    <xf numFmtId="0" fontId="0" fillId="0" borderId="11" xfId="0" applyBorder="1" applyAlignment="1">
      <alignment horizontal="right" vertical="top" wrapText="1"/>
    </xf>
    <xf numFmtId="0" fontId="4" fillId="0" borderId="12" xfId="0" applyFont="1" applyBorder="1" applyAlignment="1" applyProtection="1">
      <alignment vertical="top" wrapText="1"/>
      <protection locked="0"/>
    </xf>
    <xf numFmtId="0" fontId="4" fillId="0" borderId="13" xfId="0" applyFont="1" applyBorder="1" applyAlignment="1" applyProtection="1">
      <alignment vertical="top" wrapText="1"/>
      <protection locked="0"/>
    </xf>
    <xf numFmtId="0" fontId="4" fillId="0" borderId="14" xfId="0" applyFont="1" applyBorder="1" applyAlignment="1" applyProtection="1">
      <alignment vertical="top" wrapText="1"/>
      <protection locked="0"/>
    </xf>
    <xf numFmtId="0" fontId="0" fillId="0" borderId="10" xfId="0" applyBorder="1" applyAlignment="1" applyProtection="1">
      <alignment vertical="top" wrapText="1"/>
      <protection locked="0"/>
    </xf>
    <xf numFmtId="0" fontId="0" fillId="0" borderId="18" xfId="0" applyBorder="1" applyAlignment="1" applyProtection="1">
      <alignment vertical="top" wrapText="1"/>
      <protection locked="0"/>
    </xf>
    <xf numFmtId="0" fontId="0" fillId="0" borderId="21" xfId="0" applyBorder="1" applyAlignment="1" applyProtection="1">
      <alignment vertical="top" wrapText="1"/>
      <protection locked="0"/>
    </xf>
    <xf numFmtId="0" fontId="0" fillId="0" borderId="12" xfId="0" applyBorder="1" applyAlignment="1" applyProtection="1">
      <alignment vertical="top" wrapText="1"/>
      <protection locked="0"/>
    </xf>
    <xf numFmtId="0" fontId="2" fillId="0" borderId="26" xfId="0" applyFont="1" applyBorder="1" applyAlignment="1">
      <alignment horizontal="center"/>
    </xf>
    <xf numFmtId="0" fontId="2" fillId="0" borderId="27" xfId="0" applyFont="1" applyBorder="1" applyAlignment="1">
      <alignment horizontal="center"/>
    </xf>
    <xf numFmtId="0" fontId="2" fillId="0" borderId="1" xfId="0" applyFont="1" applyBorder="1" applyAlignment="1">
      <alignment horizontal="center"/>
    </xf>
    <xf numFmtId="0" fontId="5" fillId="0" borderId="28" xfId="0" applyFont="1" applyFill="1" applyBorder="1" applyAlignment="1" applyProtection="1"/>
    <xf numFmtId="0" fontId="5" fillId="0" borderId="29" xfId="0" applyFont="1" applyFill="1" applyBorder="1" applyAlignment="1" applyProtection="1"/>
    <xf numFmtId="0" fontId="5" fillId="0" borderId="18" xfId="0" applyFont="1" applyFill="1" applyBorder="1" applyAlignment="1" applyProtection="1"/>
    <xf numFmtId="0" fontId="5" fillId="0" borderId="11" xfId="0" applyFont="1" applyFill="1" applyBorder="1" applyAlignment="1" applyProtection="1"/>
    <xf numFmtId="0" fontId="4" fillId="0" borderId="22" xfId="0" applyFont="1" applyBorder="1" applyAlignment="1">
      <alignment horizontal="left" indent="1"/>
    </xf>
    <xf numFmtId="0" fontId="4" fillId="0" borderId="23" xfId="0" applyFont="1" applyBorder="1" applyAlignment="1">
      <alignment horizontal="left" indent="1"/>
    </xf>
    <xf numFmtId="0" fontId="5" fillId="0" borderId="24" xfId="0" applyFont="1" applyBorder="1" applyAlignment="1">
      <alignment horizontal="left" vertical="top" wrapText="1"/>
    </xf>
    <xf numFmtId="0" fontId="4" fillId="0" borderId="21" xfId="0" applyFont="1" applyBorder="1" applyAlignment="1" applyProtection="1">
      <alignment vertical="top" wrapText="1" shrinkToFit="1"/>
      <protection locked="0"/>
    </xf>
    <xf numFmtId="0" fontId="4" fillId="0" borderId="25" xfId="0" applyFont="1" applyBorder="1" applyAlignment="1" applyProtection="1">
      <alignment vertical="top" wrapText="1" shrinkToFit="1"/>
      <protection locked="0"/>
    </xf>
    <xf numFmtId="0" fontId="4" fillId="0" borderId="15" xfId="0" applyFont="1" applyBorder="1" applyAlignment="1" applyProtection="1">
      <alignment vertical="top" wrapText="1" shrinkToFit="1"/>
      <protection locked="0"/>
    </xf>
    <xf numFmtId="0" fontId="4" fillId="0" borderId="22" xfId="0" applyFont="1" applyBorder="1" applyAlignment="1" applyProtection="1">
      <alignment vertical="top" wrapText="1"/>
      <protection locked="0"/>
    </xf>
    <xf numFmtId="0" fontId="4" fillId="0" borderId="0" xfId="0" applyFont="1" applyBorder="1" applyAlignment="1" applyProtection="1">
      <alignment vertical="top" wrapText="1"/>
      <protection locked="0"/>
    </xf>
    <xf numFmtId="0" fontId="4" fillId="0" borderId="23" xfId="0" applyFont="1" applyBorder="1" applyAlignment="1" applyProtection="1">
      <alignment vertical="top" wrapText="1"/>
      <protection locked="0"/>
    </xf>
    <xf numFmtId="0" fontId="4" fillId="0" borderId="16" xfId="0" applyFont="1" applyBorder="1" applyAlignment="1" applyProtection="1">
      <alignment vertical="top" wrapText="1"/>
      <protection locked="0"/>
    </xf>
    <xf numFmtId="0" fontId="4" fillId="0" borderId="1" xfId="0" applyFont="1" applyBorder="1" applyAlignment="1" applyProtection="1">
      <alignment vertical="top" wrapText="1"/>
      <protection locked="0"/>
    </xf>
    <xf numFmtId="0" fontId="4" fillId="0" borderId="17" xfId="0" applyFont="1" applyBorder="1" applyAlignment="1" applyProtection="1">
      <alignment vertical="top" wrapText="1"/>
      <protection locked="0"/>
    </xf>
  </cellXfs>
  <cellStyles count="2">
    <cellStyle name="Normal" xfId="0" builtinId="0"/>
    <cellStyle name="Percent" xfId="1" builtinId="5"/>
  </cellStyles>
  <dxfs count="38">
    <dxf>
      <numFmt numFmtId="0" formatCode="General"/>
    </dxf>
    <dxf>
      <numFmt numFmtId="164" formatCode="0.0%"/>
    </dxf>
    <dxf>
      <numFmt numFmtId="164" formatCode="0.0%"/>
    </dxf>
    <dxf>
      <numFmt numFmtId="164" formatCode="0.0%"/>
    </dxf>
    <dxf>
      <numFmt numFmtId="0" formatCode="General"/>
    </dxf>
    <dxf>
      <numFmt numFmtId="164" formatCode="0.0%"/>
    </dxf>
    <dxf>
      <numFmt numFmtId="164" formatCode="0.0%"/>
    </dxf>
    <dxf>
      <numFmt numFmtId="0" formatCode="General"/>
    </dxf>
    <dxf>
      <numFmt numFmtId="164" formatCode="0.0%"/>
    </dxf>
    <dxf>
      <numFmt numFmtId="164" formatCode="0.0%"/>
    </dxf>
    <dxf>
      <numFmt numFmtId="0" formatCode="General"/>
    </dxf>
    <dxf>
      <numFmt numFmtId="0" formatCode="General"/>
    </dxf>
    <dxf>
      <numFmt numFmtId="0" formatCode="General"/>
    </dxf>
    <dxf>
      <numFmt numFmtId="0" formatCode="General"/>
    </dxf>
    <dxf>
      <alignment horizontal="general" vertical="top" textRotation="0" wrapText="1" indent="0" justifyLastLine="0" shrinkToFit="0" readingOrder="0"/>
      <protection locked="0" hidden="0"/>
    </dxf>
    <dxf>
      <numFmt numFmtId="1" formatCode="0"/>
      <alignment horizontal="right" vertical="bottom" textRotation="0" wrapText="0" indent="2" justifyLastLine="0" shrinkToFit="0" readingOrder="0"/>
      <border diagonalUp="0" diagonalDown="0" outline="0">
        <left/>
        <right style="double">
          <color auto="1"/>
        </right>
        <top/>
        <bottom/>
      </border>
    </dxf>
    <dxf>
      <numFmt numFmtId="1" formatCode="0"/>
      <alignment horizontal="right" vertical="top" textRotation="0" wrapText="1" relativeIndent="1" justifyLastLine="0" shrinkToFit="0" readingOrder="0"/>
      <border diagonalUp="0" diagonalDown="0" outline="0">
        <left/>
        <right style="double">
          <color auto="1"/>
        </right>
        <top/>
        <bottom/>
      </border>
      <protection locked="1" hidden="0"/>
    </dxf>
    <dxf>
      <numFmt numFmtId="1" formatCode="0"/>
      <alignment horizontal="right" vertical="bottom" textRotation="0" wrapText="0" indent="2" justifyLastLine="0" shrinkToFit="0" readingOrder="0"/>
    </dxf>
    <dxf>
      <numFmt numFmtId="1" formatCode="0"/>
      <alignment horizontal="right" vertical="top" textRotation="0" wrapText="1" relativeIndent="1" justifyLastLine="0" shrinkToFit="0" readingOrder="0"/>
      <protection locked="1" hidden="0"/>
    </dxf>
    <dxf>
      <alignment horizontal="right" vertical="bottom" textRotation="0" wrapText="0" indent="2" justifyLastLine="0" shrinkToFit="0" readingOrder="0"/>
      <border diagonalUp="0" diagonalDown="0" outline="0">
        <left/>
        <right style="double">
          <color auto="1"/>
        </right>
        <top/>
        <bottom/>
      </border>
    </dxf>
    <dxf>
      <numFmt numFmtId="0" formatCode="General"/>
      <alignment horizontal="right" vertical="top" textRotation="0" wrapText="1" relativeIndent="1" justifyLastLine="0" shrinkToFit="0" readingOrder="0"/>
      <protection locked="0" hidden="0"/>
    </dxf>
    <dxf>
      <alignment horizontal="right" vertical="bottom" textRotation="0" wrapText="0" indent="2" justifyLastLine="0" shrinkToFit="0" readingOrder="0"/>
    </dxf>
    <dxf>
      <numFmt numFmtId="0" formatCode="General"/>
      <alignment horizontal="right" vertical="top" textRotation="0" wrapText="1" relativeIndent="1" justifyLastLine="0" shrinkToFit="0" readingOrder="0"/>
      <protection locked="0" hidden="0"/>
    </dxf>
    <dxf>
      <alignment horizontal="right" vertical="bottom" textRotation="0" wrapText="0" indent="2" justifyLastLine="0" shrinkToFit="0" readingOrder="0"/>
      <border diagonalUp="0" diagonalDown="0" outline="0">
        <left/>
        <right style="double">
          <color auto="1"/>
        </right>
        <top/>
        <bottom/>
      </border>
    </dxf>
    <dxf>
      <alignment horizontal="right" vertical="top" textRotation="0" wrapText="1" relativeIndent="1" justifyLastLine="0" shrinkToFit="0" readingOrder="0"/>
      <border diagonalUp="0" diagonalDown="0">
        <left/>
        <right style="double">
          <color auto="1"/>
        </right>
        <top/>
        <bottom/>
        <vertical/>
        <horizontal/>
      </border>
      <protection locked="0" hidden="0"/>
    </dxf>
    <dxf>
      <alignment horizontal="right" vertical="bottom" textRotation="0" wrapText="0" indent="2" justifyLastLine="0" shrinkToFit="0" readingOrder="0"/>
    </dxf>
    <dxf>
      <alignment horizontal="right" vertical="top" textRotation="0" wrapText="1" relativeIndent="1" justifyLastLine="0" shrinkToFit="0" readingOrder="0"/>
      <protection locked="0" hidden="0"/>
    </dxf>
    <dxf>
      <alignment horizontal="right" vertical="bottom" textRotation="0" wrapText="0" indent="2" justifyLastLine="0" shrinkToFit="0" readingOrder="0"/>
      <border diagonalUp="0" diagonalDown="0" outline="0">
        <left/>
        <right style="double">
          <color auto="1"/>
        </right>
        <top/>
        <bottom/>
      </border>
    </dxf>
    <dxf>
      <alignment horizontal="right" vertical="top" textRotation="0" wrapText="1" relativeIndent="1" justifyLastLine="0" shrinkToFit="0" readingOrder="0"/>
      <border diagonalUp="0" diagonalDown="0">
        <left/>
        <right style="double">
          <color auto="1"/>
        </right>
        <top/>
        <bottom/>
        <vertical/>
        <horizontal/>
      </border>
      <protection locked="0" hidden="0"/>
    </dxf>
    <dxf>
      <alignment horizontal="right" vertical="bottom" textRotation="0" wrapText="0" indent="2" justifyLastLine="0" shrinkToFit="0" readingOrder="0"/>
      <border diagonalUp="0" diagonalDown="0" outline="0">
        <left style="double">
          <color auto="1"/>
        </left>
        <right/>
        <top/>
        <bottom/>
      </border>
    </dxf>
    <dxf>
      <alignment horizontal="right" vertical="top" textRotation="0" wrapText="1" relativeIndent="1" justifyLastLine="0" shrinkToFit="0" readingOrder="0"/>
      <border diagonalUp="0" diagonalDown="0">
        <left style="double">
          <color auto="1"/>
        </left>
        <right/>
        <top/>
        <bottom/>
        <vertical/>
        <horizontal/>
      </border>
      <protection locked="0" hidden="0"/>
    </dxf>
    <dxf>
      <alignment horizontal="right" vertical="bottom" textRotation="0" wrapText="0" indent="2" justifyLastLine="0" shrinkToFit="0" readingOrder="0"/>
    </dxf>
    <dxf>
      <alignment horizontal="right" vertical="top" textRotation="0" wrapText="1" indent="2" justifyLastLine="0" shrinkToFit="0" readingOrder="0"/>
      <protection locked="0" hidden="0"/>
    </dxf>
    <dxf>
      <alignment horizontal="right" vertical="bottom" textRotation="0" wrapText="0" indent="2" justifyLastLine="0" shrinkToFit="0" readingOrder="0"/>
    </dxf>
    <dxf>
      <alignment horizontal="right" vertical="top" textRotation="0" wrapText="1" relativeIndent="1" justifyLastLine="0" shrinkToFit="0" readingOrder="0"/>
      <protection locked="0" hidden="0"/>
    </dxf>
    <dxf>
      <numFmt numFmtId="30" formatCode="@"/>
      <alignment horizontal="center" vertical="top" textRotation="0" wrapText="1" indent="0" justifyLastLine="0" shrinkToFit="0" readingOrder="0"/>
      <protection locked="0" hidden="0"/>
    </dxf>
    <dxf>
      <alignment horizontal="general" vertical="top" textRotation="0" wrapText="1" indent="0" justifyLastLine="0" shrinkToFit="0" readingOrder="0"/>
      <protection locked="0" hidden="0"/>
    </dxf>
    <dxf>
      <alignment horizontal="general" vertical="bottom" textRotation="45"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0</xdr:colOff>
      <xdr:row>22</xdr:row>
      <xdr:rowOff>0</xdr:rowOff>
    </xdr:from>
    <xdr:ext cx="5915026" cy="6292492"/>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0" y="4953000"/>
          <a:ext cx="5915026" cy="6292492"/>
        </a:xfrm>
        <a:prstGeom prst="rect">
          <a:avLst/>
        </a:prstGeom>
        <a:no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Assessment Plan</a:t>
          </a:r>
          <a:endParaRPr lang="en-US" sz="1100"/>
        </a:p>
        <a:p>
          <a:r>
            <a:rPr lang="en-US" sz="1100"/>
            <a:t>This is where </a:t>
          </a:r>
          <a:r>
            <a:rPr lang="en-US" sz="1100" baseline="0"/>
            <a:t> core course coordinators and their assessment teams document assessment instruments, targets, and strategies.  There should be only one plan per course, regardless of how many sections are offered, and regardless of whether the course is taught in one or more than one department.</a:t>
          </a:r>
        </a:p>
        <a:p>
          <a:endParaRPr lang="en-US" sz="1100" baseline="0"/>
        </a:p>
        <a:p>
          <a:r>
            <a:rPr lang="en-US" sz="1100" baseline="0"/>
            <a:t>Limits of the reporting form allow no more than three assessments per course.  Courses with more than three assessments must create ways to combine these assessments outside the worksheet and list the combined assessment on the Plan.</a:t>
          </a:r>
          <a:endParaRPr lang="en-US" sz="1100"/>
        </a:p>
        <a:p>
          <a:endParaRPr lang="en-US" sz="1100"/>
        </a:p>
        <a:p>
          <a:r>
            <a:rPr lang="en-US" sz="1100" b="1"/>
            <a:t>Assessment Data</a:t>
          </a:r>
        </a:p>
        <a:p>
          <a:r>
            <a:rPr lang="en-US" sz="1100"/>
            <a:t>At</a:t>
          </a:r>
          <a:r>
            <a:rPr lang="en-US" sz="1100" baseline="0"/>
            <a:t> the end of each term, assessment data can be compiled and entered into this worksheet to produce an overall course  assessment data report.   The information at the top is populated by information from the Assessment Plan worksheet.</a:t>
          </a:r>
        </a:p>
        <a:p>
          <a:endParaRPr lang="en-US" sz="1100" baseline="0"/>
        </a:p>
        <a:p>
          <a:r>
            <a:rPr lang="en-US" sz="1100" baseline="0"/>
            <a:t>Report  each section of the course on a separate line, whether or not assessment data was recorded for that section.  Doing so allows reviewers to assess the extent to which all sections were assessed.  For sections with no assessment data, course coordinators should indicate the number of students enrolled and completed (i.e., not W or WU). Comments may briefly indicate why data could not be collected.</a:t>
          </a:r>
        </a:p>
        <a:p>
          <a:endParaRPr lang="en-US" sz="1100" baseline="0"/>
        </a:p>
        <a:p>
          <a:r>
            <a:rPr lang="en-US" sz="1100" baseline="0"/>
            <a:t>There should be only one Assessment Data worksheet per core course.  Course coordinators should compile data from different instructors/sections into one worksheet.</a:t>
          </a:r>
        </a:p>
        <a:p>
          <a:endParaRPr lang="en-US" sz="1100" baseline="0"/>
        </a:p>
        <a:p>
          <a:r>
            <a:rPr lang="en-US" sz="1100" baseline="0"/>
            <a:t>For the purposes of reporting, section proficiency will be an average of proficient/assessed for the assessments of each section.  The overall course proficiency will be an average of averages.  Such a summary has statistical limitation, but it makes reporting simple and uniform.</a:t>
          </a:r>
        </a:p>
        <a:p>
          <a:endParaRPr lang="en-US" sz="1100" baseline="0"/>
        </a:p>
        <a:p>
          <a:r>
            <a:rPr lang="en-US" sz="1100" b="1" baseline="0"/>
            <a:t>SLO Matrix</a:t>
          </a:r>
        </a:p>
        <a:p>
          <a:r>
            <a:rPr lang="en-US" sz="1100" baseline="0"/>
            <a:t>The Core SLO Matrix is identical to the Program SLO Matrix used for major programs. The left three columns are populated by the Assessment Data worksheet.  Course coordinators can report Use of Results and Reflections in the right two columns.</a:t>
          </a:r>
        </a:p>
        <a:p>
          <a:endParaRPr lang="en-US" sz="1100"/>
        </a:p>
        <a:p>
          <a:r>
            <a:rPr lang="en-US" sz="1100" b="1" baseline="0"/>
            <a:t>Dropdown Key</a:t>
          </a:r>
        </a:p>
        <a:p>
          <a:r>
            <a:rPr lang="en-US" sz="1100"/>
            <a:t>This worksheet contains</a:t>
          </a:r>
          <a:r>
            <a:rPr lang="en-US" sz="1100" baseline="0"/>
            <a:t> the lists used to populate the dropdown boxes found in various places in the form.  Explanations of abbreviations are provided.</a:t>
          </a:r>
          <a:endParaRPr 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bir/AppData/Local/Microsoft/Windows/Temporary%20Internet%20Files/Content.Outlook/BLPA4XKZ/Core%20Assessment%20Report%202014-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ebir/Local%20Settings/Temporary%20Internet%20Files/Content.Outlook/LLY6VGHI/Core%20Certification%20Report%202012--09--26.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ebir/AppData/Local/Microsoft/Windows/Temporary%20Internet%20Files/Content.Outlook/BLPA4XKZ/Core_Assessment_Data_Reporting%202013-03-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
      <sheetName val="By Committee"/>
      <sheetName val="Status"/>
      <sheetName val="Status by Dept"/>
      <sheetName val="Proficiency by CLO"/>
      <sheetName val="SCH"/>
      <sheetName val="Key"/>
      <sheetName val="Calendar"/>
    </sheetNames>
    <sheetDataSet>
      <sheetData sheetId="0"/>
      <sheetData sheetId="1"/>
      <sheetData sheetId="2"/>
      <sheetData sheetId="3"/>
      <sheetData sheetId="4"/>
      <sheetData sheetId="5"/>
      <sheetData sheetId="6">
        <row r="4">
          <cell r="A4" t="str">
            <v>1a-Trans Univ</v>
          </cell>
        </row>
        <row r="5">
          <cell r="A5" t="str">
            <v>1b-Trans Life</v>
          </cell>
        </row>
        <row r="6">
          <cell r="A6" t="str">
            <v>2a-Comm Wrt</v>
          </cell>
        </row>
        <row r="7">
          <cell r="A7" t="str">
            <v>2b-Comm Oral</v>
          </cell>
        </row>
        <row r="8">
          <cell r="A8" t="str">
            <v>3a-Crit</v>
          </cell>
        </row>
        <row r="9">
          <cell r="A9" t="str">
            <v>3b-Quan</v>
          </cell>
        </row>
        <row r="10">
          <cell r="A10" t="str">
            <v>4-Info</v>
          </cell>
        </row>
        <row r="11">
          <cell r="A11" t="str">
            <v>5a-Sci Nat</v>
          </cell>
        </row>
        <row r="12">
          <cell r="A12" t="str">
            <v>5b-Sci Soc</v>
          </cell>
        </row>
        <row r="13">
          <cell r="A13" t="str">
            <v>6-Humn</v>
          </cell>
        </row>
        <row r="14">
          <cell r="A14" t="str">
            <v>7-Global</v>
          </cell>
        </row>
        <row r="15">
          <cell r="A15" t="str">
            <v>8-Ethics</v>
          </cell>
        </row>
        <row r="18">
          <cell r="A18" t="str">
            <v>1a-Plan Submitted</v>
          </cell>
        </row>
        <row r="19">
          <cell r="A19" t="str">
            <v>1b-Report Submitted</v>
          </cell>
        </row>
        <row r="22">
          <cell r="A22" t="str">
            <v>AS</v>
          </cell>
        </row>
        <row r="23">
          <cell r="A23" t="str">
            <v>BN</v>
          </cell>
        </row>
        <row r="24">
          <cell r="A24" t="str">
            <v>ED</v>
          </cell>
        </row>
        <row r="25">
          <cell r="A25" t="str">
            <v>UC</v>
          </cell>
        </row>
        <row r="28">
          <cell r="A28" t="str">
            <v>BSCI</v>
          </cell>
        </row>
        <row r="29">
          <cell r="A29" t="str">
            <v>CHEM</v>
          </cell>
        </row>
        <row r="30">
          <cell r="A30" t="str">
            <v>COMM</v>
          </cell>
        </row>
        <row r="31">
          <cell r="A31" t="str">
            <v>CRJC</v>
          </cell>
        </row>
        <row r="32">
          <cell r="A32" t="str">
            <v>ENGL</v>
          </cell>
        </row>
        <row r="33">
          <cell r="A33" t="str">
            <v>GOVT</v>
          </cell>
        </row>
        <row r="34">
          <cell r="A34" t="str">
            <v>MATH</v>
          </cell>
        </row>
        <row r="35">
          <cell r="A35" t="str">
            <v>NURS</v>
          </cell>
        </row>
        <row r="36">
          <cell r="A36" t="str">
            <v>PAFA</v>
          </cell>
        </row>
        <row r="37">
          <cell r="A37" t="str">
            <v>PSYC</v>
          </cell>
        </row>
        <row r="38">
          <cell r="A38" t="str">
            <v>SOCI</v>
          </cell>
        </row>
        <row r="39">
          <cell r="A39" t="str">
            <v>SWRK</v>
          </cell>
        </row>
        <row r="40">
          <cell r="A40" t="str">
            <v>WLNG</v>
          </cell>
        </row>
        <row r="41">
          <cell r="A41" t="str">
            <v>ACCT</v>
          </cell>
        </row>
        <row r="42">
          <cell r="A42" t="str">
            <v>FEEM</v>
          </cell>
        </row>
        <row r="43">
          <cell r="A43" t="str">
            <v>MGMT</v>
          </cell>
        </row>
        <row r="44">
          <cell r="A44" t="str">
            <v>ELEM</v>
          </cell>
        </row>
        <row r="45">
          <cell r="A45" t="str">
            <v>MGSS</v>
          </cell>
        </row>
        <row r="46">
          <cell r="A46" t="str">
            <v>PEDU</v>
          </cell>
        </row>
        <row r="47">
          <cell r="A47" t="str">
            <v>UNVC</v>
          </cell>
        </row>
        <row r="50">
          <cell r="A50" t="str">
            <v>All</v>
          </cell>
        </row>
        <row r="51">
          <cell r="A51" t="str">
            <v>FFR &amp; EC</v>
          </cell>
        </row>
        <row r="52">
          <cell r="A52" t="str">
            <v>FFR &amp; TR&lt;30</v>
          </cell>
        </row>
        <row r="53">
          <cell r="A53" t="str">
            <v>FFR &amp; TR&lt;60</v>
          </cell>
        </row>
        <row r="54">
          <cell r="A54" t="str">
            <v>TR&lt;30</v>
          </cell>
        </row>
        <row r="55">
          <cell r="A55" t="str">
            <v>Other</v>
          </cell>
        </row>
        <row r="58">
          <cell r="A58" t="str">
            <v>Course</v>
          </cell>
        </row>
        <row r="59">
          <cell r="A59" t="str">
            <v>Core</v>
          </cell>
        </row>
        <row r="62">
          <cell r="A62" t="str">
            <v>TRAN</v>
          </cell>
        </row>
        <row r="63">
          <cell r="A63" t="str">
            <v>COMM</v>
          </cell>
        </row>
        <row r="64">
          <cell r="A64" t="str">
            <v>CRIT</v>
          </cell>
        </row>
        <row r="65">
          <cell r="A65" t="str">
            <v>ETCE</v>
          </cell>
        </row>
        <row r="66">
          <cell r="A66" t="str">
            <v>GLBL</v>
          </cell>
        </row>
        <row r="67">
          <cell r="A67" t="str">
            <v>HCA</v>
          </cell>
        </row>
        <row r="68">
          <cell r="A68" t="str">
            <v>INFO LIT</v>
          </cell>
        </row>
        <row r="69">
          <cell r="A69" t="str">
            <v>QUAN</v>
          </cell>
        </row>
        <row r="70">
          <cell r="A70" t="str">
            <v>SCIL</v>
          </cell>
        </row>
      </sheetData>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M"/>
      <sheetName val="Status"/>
      <sheetName val="Seats"/>
      <sheetName val="SCH"/>
      <sheetName val="Key"/>
      <sheetName val="Sheet1"/>
    </sheetNames>
    <sheetDataSet>
      <sheetData sheetId="0"/>
      <sheetData sheetId="1" refreshError="1"/>
      <sheetData sheetId="2" refreshError="1"/>
      <sheetData sheetId="3" refreshError="1"/>
      <sheetData sheetId="4">
        <row r="64">
          <cell r="A64" t="str">
            <v>Course</v>
          </cell>
        </row>
        <row r="65">
          <cell r="A65" t="str">
            <v>Core</v>
          </cell>
        </row>
      </sheetData>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ales"/>
      <sheetName val="Raw_Scores"/>
      <sheetName val="Summary"/>
      <sheetName val="SLO Matrix"/>
    </sheetNames>
    <sheetDataSet>
      <sheetData sheetId="0">
        <row r="43">
          <cell r="A43" t="str">
            <v>Sum</v>
          </cell>
        </row>
        <row r="44">
          <cell r="A44" t="str">
            <v>Avg</v>
          </cell>
        </row>
        <row r="45">
          <cell r="A45" t="str">
            <v>Max</v>
          </cell>
        </row>
        <row r="46">
          <cell r="A46" t="str">
            <v>Min</v>
          </cell>
        </row>
      </sheetData>
      <sheetData sheetId="1"/>
      <sheetData sheetId="2"/>
      <sheetData sheetId="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Data" displayName="Data" ref="A11:Z113" totalsRowCount="1" headerRowDxfId="37">
  <autoFilter ref="A11:Z112" xr:uid="{00000000-0009-0000-0100-000001000000}"/>
  <tableColumns count="26">
    <tableColumn id="4" xr3:uid="{00000000-0010-0000-0000-000004000000}" name="Term" totalsRowLabel="Total" dataDxfId="36"/>
    <tableColumn id="5" xr3:uid="{00000000-0010-0000-0000-000005000000}" name="Sct" totalsRowFunction="count" dataDxfId="35"/>
    <tableColumn id="12" xr3:uid="{00000000-0010-0000-0000-00000C000000}" name="Enr" totalsRowFunction="sum" dataDxfId="34" totalsRowDxfId="33"/>
    <tableColumn id="1" xr3:uid="{00000000-0010-0000-0000-000001000000}" name="Comp" totalsRowFunction="sum" dataDxfId="32" totalsRowDxfId="31"/>
    <tableColumn id="13" xr3:uid="{00000000-0010-0000-0000-00000D000000}" name="1 Assessed" totalsRowFunction="sum" dataDxfId="30" totalsRowDxfId="29"/>
    <tableColumn id="15" xr3:uid="{00000000-0010-0000-0000-00000F000000}" name="1 Proficient" totalsRowFunction="sum" dataDxfId="28" totalsRowDxfId="27"/>
    <tableColumn id="16" xr3:uid="{00000000-0010-0000-0000-000010000000}" name="2 Assessed" totalsRowFunction="sum" dataDxfId="26" totalsRowDxfId="25"/>
    <tableColumn id="17" xr3:uid="{00000000-0010-0000-0000-000011000000}" name="2 Proficient" totalsRowFunction="sum" dataDxfId="24" totalsRowDxfId="23"/>
    <tableColumn id="18" xr3:uid="{00000000-0010-0000-0000-000012000000}" name="3 Assessed" totalsRowFunction="sum" dataDxfId="22" totalsRowDxfId="21"/>
    <tableColumn id="19" xr3:uid="{00000000-0010-0000-0000-000013000000}" name="3 Proficient" totalsRowFunction="sum" dataDxfId="20" totalsRowDxfId="19"/>
    <tableColumn id="22" xr3:uid="{00000000-0010-0000-0000-000016000000}" name="Av Assessed" totalsRowFunction="sum" dataDxfId="18" totalsRowDxfId="17" dataCellStyle="Percent">
      <calculatedColumnFormula>IF(AND(ISBLANK(Data[[#This Row],[1 Assessed]]),ISBLANK(Data[[#This Row],[2 Assessed]]),ISBLANK(Data[[#This Row],[3 Assessed]])),"",AVERAGE(Data[[#This Row],[1 Assessed]],Data[[#This Row],[2 Assessed]]))</calculatedColumnFormula>
    </tableColumn>
    <tableColumn id="23" xr3:uid="{00000000-0010-0000-0000-000017000000}" name="Av Proficient" totalsRowFunction="sum" dataDxfId="16" totalsRowDxfId="15">
      <calculatedColumnFormula>IF(AND(ISBLANK(Data[[#This Row],[1 Proficient]]),ISBLANK(Data[[#This Row],[2 Proficient]]),ISBLANK(Data[[#This Row],[3 Proficient]])),"",AVERAGE(Data[[#This Row],[1 Proficient]],Data[[#This Row],[2 Proficient]],Data[[#This Row],[3 Proficient]]))</calculatedColumnFormula>
    </tableColumn>
    <tableColumn id="14" xr3:uid="{00000000-0010-0000-0000-00000E000000}" name="Comment" dataDxfId="14"/>
    <tableColumn id="2" xr3:uid="{00000000-0010-0000-0000-000002000000}" name="Course" dataDxfId="13">
      <calculatedColumnFormula>$B$4</calculatedColumnFormula>
    </tableColumn>
    <tableColumn id="3" xr3:uid="{00000000-0010-0000-0000-000003000000}" name="Dept" dataDxfId="12">
      <calculatedColumnFormula>$B$6</calculatedColumnFormula>
    </tableColumn>
    <tableColumn id="6" xr3:uid="{00000000-0010-0000-0000-000006000000}" name="CLO" dataDxfId="11">
      <calculatedColumnFormula>$B$7</calculatedColumnFormula>
    </tableColumn>
    <tableColumn id="8" xr3:uid="{00000000-0010-0000-0000-000008000000}" name="1 Name" dataDxfId="10">
      <calculatedColumnFormula>$H$5</calculatedColumnFormula>
    </tableColumn>
    <tableColumn id="9" xr3:uid="{00000000-0010-0000-0000-000009000000}" name="A1 Assessed%" dataDxfId="9" dataCellStyle="Percent">
      <calculatedColumnFormula>IF(OR(ISBLANK(Data[[#This Row],[1 Assessed]]),ISBLANK(Data[[#This Row],[Comp]]),Data[[#This Row],[Comp]]=0),"",Data[[#This Row],[1 Assessed]]/Data[[#This Row],[Comp]])</calculatedColumnFormula>
    </tableColumn>
    <tableColumn id="11" xr3:uid="{00000000-0010-0000-0000-00000B000000}" name="1 Prof%" dataDxfId="8" dataCellStyle="Percent">
      <calculatedColumnFormula>IF(OR(ISBLANK(Data[[#This Row],[1 Proficient]]),ISBLANK(Data[[#This Row],[1 Assessed]]),Data[[#This Row],[1 Assessed]]=0),"",Data[[#This Row],[1 Proficient]]/Data[[#This Row],[1 Assessed]])</calculatedColumnFormula>
    </tableColumn>
    <tableColumn id="20" xr3:uid="{00000000-0010-0000-0000-000014000000}" name="2 Name" dataDxfId="7">
      <calculatedColumnFormula>$H$6</calculatedColumnFormula>
    </tableColumn>
    <tableColumn id="21" xr3:uid="{00000000-0010-0000-0000-000015000000}" name="2 Assessed%" dataDxfId="6">
      <calculatedColumnFormula>IF(OR(ISBLANK(Data[[#This Row],[2 Assessed]]),ISBLANK(Data[[#This Row],[Comp]]),Data[[#This Row],[Comp]]=0),"",Data[[#This Row],[2 Assessed]]/Data[[#This Row],[Comp]])</calculatedColumnFormula>
    </tableColumn>
    <tableColumn id="24" xr3:uid="{00000000-0010-0000-0000-000018000000}" name="2 Prof%" dataDxfId="5">
      <calculatedColumnFormula>IF(OR(ISBLANK(Data[[#This Row],[2 Proficient]]),ISBLANK(Data[[#This Row],[2 Assessed]]),Data[[#This Row],[2 Assessed]]=0),"",Data[[#This Row],[2 Proficient]]/Data[[#This Row],[2 Assessed]])</calculatedColumnFormula>
    </tableColumn>
    <tableColumn id="26" xr3:uid="{00000000-0010-0000-0000-00001A000000}" name="3 Name" dataDxfId="4">
      <calculatedColumnFormula>$H$7</calculatedColumnFormula>
    </tableColumn>
    <tableColumn id="27" xr3:uid="{00000000-0010-0000-0000-00001B000000}" name="3 Assessed%" dataDxfId="3">
      <calculatedColumnFormula>IF(OR(ISBLANK(Data[[#This Row],[3 Assessed]]),ISBLANK(Data[[#This Row],[Comp]]),Data[[#This Row],[Comp]]=0),"",Data[[#This Row],[3 Assessed]]/Data[[#This Row],[Comp]])</calculatedColumnFormula>
    </tableColumn>
    <tableColumn id="28" xr3:uid="{00000000-0010-0000-0000-00001C000000}" name="3 Prof%" dataDxfId="2">
      <calculatedColumnFormula>IF(OR(ISBLANK(Data[[#This Row],[3 Proficient]]),ISBLANK(Data[[#This Row],[3 Assessed]]),Data[[#This Row],[3 Assessed]]=0),"",Data[[#This Row],[3 Proficient]]/Data[[#This Row],[3 Assessed]])</calculatedColumnFormula>
    </tableColumn>
    <tableColumn id="29" xr3:uid="{00000000-0010-0000-0000-00001D000000}" name="Comp%" dataDxfId="1" dataCellStyle="Percent">
      <calculatedColumnFormula>IF(OR(ISBLANK(Data[[#This Row],[Enr]]),ISBLANK(Data[[#This Row],[Comp]])),"",Data[[#This Row],[Comp]]/Data[[#This Row],[Enr]])</calculatedColumnFormula>
    </tableColumn>
  </tableColumns>
  <tableStyleInfo name="TableStyleLight1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Acad_Yr" displayName="Acad_Yr" ref="A4:A15" totalsRowShown="0">
  <autoFilter ref="A4:A15" xr:uid="{00000000-0009-0000-0100-000002000000}"/>
  <tableColumns count="1">
    <tableColumn id="1" xr3:uid="{00000000-0010-0000-0100-000001000000}" name="Academic Year"/>
  </tableColumns>
  <tableStyleInfo name="TableStyleLight15"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CLO" displayName="CLO" ref="C4:D16" totalsRowShown="0">
  <autoFilter ref="C4:D16" xr:uid="{00000000-0009-0000-0100-000003000000}"/>
  <tableColumns count="2">
    <tableColumn id="1" xr3:uid="{00000000-0010-0000-0200-000001000000}" name="CLO"/>
    <tableColumn id="2" xr3:uid="{00000000-0010-0000-0200-000002000000}" name="Core Learning Outcome"/>
  </tableColumns>
  <tableStyleInfo name="TableStyleLight15"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Col_Dept" displayName="Col_Dept" ref="F4:I21" totalsRowShown="0">
  <autoFilter ref="F4:I21" xr:uid="{00000000-0009-0000-0100-000004000000}"/>
  <sortState xmlns:xlrd2="http://schemas.microsoft.com/office/spreadsheetml/2017/richdata2" ref="F5:I21">
    <sortCondition ref="F4:F21"/>
  </sortState>
  <tableColumns count="4">
    <tableColumn id="1" xr3:uid="{00000000-0010-0000-0300-000001000000}" name="Col-Dept" dataDxfId="0">
      <calculatedColumnFormula>Col_Dept[[#This Row],[Col]]&amp;"-"&amp;Col_Dept[[#This Row],[Dept]]</calculatedColumnFormula>
    </tableColumn>
    <tableColumn id="2" xr3:uid="{00000000-0010-0000-0300-000002000000}" name="Department"/>
    <tableColumn id="3" xr3:uid="{00000000-0010-0000-0300-000003000000}" name="Col"/>
    <tableColumn id="4" xr3:uid="{00000000-0010-0000-0300-000004000000}" name="Dept"/>
  </tableColumns>
  <tableStyleInfo name="TableStyleLight1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drawing" Target="../drawings/drawing1.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9"/>
  <sheetViews>
    <sheetView tabSelected="1" zoomScaleNormal="100" workbookViewId="0">
      <pane ySplit="2" topLeftCell="A3" activePane="bottomLeft" state="frozen"/>
      <selection pane="bottomLeft" activeCell="A28" sqref="A28"/>
    </sheetView>
  </sheetViews>
  <sheetFormatPr defaultRowHeight="15" x14ac:dyDescent="0.25"/>
  <cols>
    <col min="1" max="2" width="4.7109375" customWidth="1"/>
    <col min="4" max="4" width="11.140625" customWidth="1"/>
    <col min="5" max="5" width="3.7109375" customWidth="1"/>
    <col min="6" max="6" width="6.5703125" customWidth="1"/>
    <col min="10" max="14" width="7.7109375" customWidth="1"/>
    <col min="17" max="17" width="9.7109375" bestFit="1" customWidth="1"/>
  </cols>
  <sheetData>
    <row r="1" spans="1:17" x14ac:dyDescent="0.25">
      <c r="A1" s="114" t="s">
        <v>75</v>
      </c>
      <c r="B1" s="114"/>
      <c r="C1" s="114"/>
      <c r="D1" s="114"/>
      <c r="E1" s="114"/>
      <c r="F1" s="114"/>
      <c r="G1" s="114"/>
      <c r="H1" s="114"/>
      <c r="I1" s="114"/>
      <c r="J1" s="114"/>
      <c r="K1" s="114"/>
      <c r="L1" s="114"/>
      <c r="M1" s="114"/>
      <c r="N1" s="114"/>
      <c r="O1" s="114"/>
      <c r="P1" s="114"/>
      <c r="Q1" s="114"/>
    </row>
    <row r="2" spans="1:17" x14ac:dyDescent="0.25">
      <c r="A2" s="114" t="s">
        <v>76</v>
      </c>
      <c r="B2" s="114"/>
      <c r="C2" s="114"/>
      <c r="D2" s="114"/>
      <c r="E2" s="114"/>
      <c r="F2" s="114"/>
      <c r="G2" s="114"/>
      <c r="H2" s="114"/>
      <c r="I2" s="114"/>
      <c r="J2" s="114"/>
      <c r="K2" s="114"/>
      <c r="L2" s="114"/>
      <c r="M2" s="114"/>
      <c r="N2" s="114"/>
      <c r="O2" s="114"/>
      <c r="P2" s="114"/>
      <c r="Q2" s="114"/>
    </row>
    <row r="3" spans="1:17" ht="3" customHeight="1" x14ac:dyDescent="0.25"/>
    <row r="4" spans="1:17" ht="15" customHeight="1" x14ac:dyDescent="0.25">
      <c r="A4" s="17" t="s">
        <v>110</v>
      </c>
    </row>
    <row r="5" spans="1:17" ht="3" customHeight="1" x14ac:dyDescent="0.25"/>
    <row r="6" spans="1:17" x14ac:dyDescent="0.25">
      <c r="A6" s="17" t="s">
        <v>86</v>
      </c>
      <c r="B6" s="17"/>
      <c r="D6" s="29"/>
      <c r="F6" s="3" t="s">
        <v>77</v>
      </c>
      <c r="G6" s="116"/>
      <c r="H6" s="116"/>
      <c r="I6" s="116"/>
      <c r="J6" s="116"/>
      <c r="K6" s="38"/>
      <c r="L6" s="3" t="s">
        <v>78</v>
      </c>
      <c r="M6" s="3"/>
      <c r="N6" s="29"/>
      <c r="P6" s="3" t="s">
        <v>53</v>
      </c>
      <c r="Q6" s="29"/>
    </row>
    <row r="7" spans="1:17" ht="18" customHeight="1" x14ac:dyDescent="0.25">
      <c r="A7" t="s">
        <v>79</v>
      </c>
      <c r="C7" s="115"/>
      <c r="D7" s="115"/>
      <c r="I7" s="3" t="s">
        <v>89</v>
      </c>
      <c r="J7" s="100"/>
      <c r="N7" s="3" t="s">
        <v>80</v>
      </c>
      <c r="O7" s="99"/>
    </row>
    <row r="8" spans="1:17" ht="3" customHeight="1" x14ac:dyDescent="0.25"/>
    <row r="9" spans="1:17" x14ac:dyDescent="0.25">
      <c r="A9" s="17" t="s">
        <v>81</v>
      </c>
      <c r="B9" s="17"/>
      <c r="F9" s="115"/>
      <c r="G9" s="115"/>
    </row>
    <row r="10" spans="1:17" ht="3" customHeight="1" x14ac:dyDescent="0.25"/>
    <row r="11" spans="1:17" x14ac:dyDescent="0.25">
      <c r="A11" s="17" t="s">
        <v>111</v>
      </c>
      <c r="B11" s="17"/>
    </row>
    <row r="12" spans="1:17" x14ac:dyDescent="0.25">
      <c r="C12" s="3" t="s">
        <v>105</v>
      </c>
      <c r="D12" s="115"/>
      <c r="E12" s="115"/>
      <c r="F12" s="115"/>
      <c r="G12" s="115"/>
      <c r="H12" s="115"/>
      <c r="I12" s="115"/>
    </row>
    <row r="13" spans="1:17" x14ac:dyDescent="0.25">
      <c r="C13" s="3" t="s">
        <v>106</v>
      </c>
      <c r="D13" s="115"/>
      <c r="E13" s="115"/>
      <c r="F13" s="115"/>
      <c r="G13" s="115"/>
      <c r="H13" s="115"/>
      <c r="I13" s="115"/>
      <c r="J13" s="115"/>
      <c r="K13" s="115"/>
      <c r="L13" s="115"/>
      <c r="M13" s="115"/>
      <c r="N13" s="115"/>
      <c r="O13" s="115"/>
      <c r="P13" s="115"/>
      <c r="Q13" s="115"/>
    </row>
    <row r="14" spans="1:17" ht="6" customHeight="1" x14ac:dyDescent="0.25">
      <c r="D14" s="7"/>
      <c r="E14" s="7"/>
      <c r="F14" s="7"/>
      <c r="G14" s="7"/>
      <c r="H14" s="7"/>
      <c r="I14" s="7"/>
      <c r="J14" s="7"/>
      <c r="K14" s="7"/>
      <c r="L14" s="7"/>
      <c r="M14" s="7"/>
      <c r="N14" s="7"/>
      <c r="O14" s="7"/>
      <c r="P14" s="7"/>
      <c r="Q14" s="7"/>
    </row>
    <row r="15" spans="1:17" x14ac:dyDescent="0.25">
      <c r="A15" s="17" t="s">
        <v>112</v>
      </c>
      <c r="B15" s="17"/>
    </row>
    <row r="16" spans="1:17" x14ac:dyDescent="0.25">
      <c r="A16" s="125" t="s">
        <v>166</v>
      </c>
      <c r="B16" s="125"/>
      <c r="C16" s="125"/>
      <c r="D16" s="125"/>
      <c r="E16" s="125"/>
      <c r="F16" s="125"/>
      <c r="G16" s="125"/>
      <c r="H16" s="125"/>
      <c r="I16" s="125"/>
      <c r="J16" s="125"/>
      <c r="K16" s="125"/>
      <c r="L16" s="125"/>
      <c r="M16" s="125"/>
      <c r="N16" s="125"/>
      <c r="O16" s="125"/>
      <c r="P16" s="125"/>
      <c r="Q16" s="125"/>
    </row>
    <row r="17" spans="1:17" x14ac:dyDescent="0.25">
      <c r="A17" s="125"/>
      <c r="B17" s="125"/>
      <c r="C17" s="125"/>
      <c r="D17" s="125"/>
      <c r="E17" s="125"/>
      <c r="F17" s="125"/>
      <c r="G17" s="125"/>
      <c r="H17" s="125"/>
      <c r="I17" s="125"/>
      <c r="J17" s="125"/>
      <c r="K17" s="125"/>
      <c r="L17" s="125"/>
      <c r="M17" s="125"/>
      <c r="N17" s="125"/>
      <c r="O17" s="125"/>
      <c r="P17" s="125"/>
      <c r="Q17" s="125"/>
    </row>
    <row r="18" spans="1:17" ht="23.25" customHeight="1" x14ac:dyDescent="0.25">
      <c r="A18" s="125"/>
      <c r="B18" s="125"/>
      <c r="C18" s="125"/>
      <c r="D18" s="125"/>
      <c r="E18" s="125"/>
      <c r="F18" s="125"/>
      <c r="G18" s="125"/>
      <c r="H18" s="125"/>
      <c r="I18" s="125"/>
      <c r="J18" s="125"/>
      <c r="K18" s="125"/>
      <c r="L18" s="125"/>
      <c r="M18" s="125"/>
      <c r="N18" s="125"/>
      <c r="O18" s="125"/>
      <c r="P18" s="125"/>
      <c r="Q18" s="125"/>
    </row>
    <row r="19" spans="1:17" ht="6" customHeight="1" x14ac:dyDescent="0.25">
      <c r="A19" s="20"/>
      <c r="B19" s="27"/>
      <c r="C19" s="20"/>
      <c r="D19" s="20"/>
      <c r="E19" s="20"/>
      <c r="F19" s="20"/>
      <c r="G19" s="20"/>
      <c r="H19" s="20"/>
      <c r="I19" s="20"/>
      <c r="J19" s="20"/>
      <c r="K19" s="20"/>
      <c r="L19" s="20"/>
      <c r="M19" s="48"/>
      <c r="N19" s="20"/>
      <c r="O19" s="20"/>
      <c r="P19" s="20"/>
      <c r="Q19" s="20"/>
    </row>
    <row r="20" spans="1:17" ht="15" customHeight="1" x14ac:dyDescent="0.25">
      <c r="A20" s="131" t="s">
        <v>5</v>
      </c>
      <c r="B20" s="132"/>
      <c r="C20" s="132"/>
      <c r="D20" s="132"/>
      <c r="E20" s="132"/>
      <c r="F20" s="133"/>
      <c r="G20" s="131" t="s">
        <v>102</v>
      </c>
      <c r="H20" s="132"/>
      <c r="I20" s="133"/>
      <c r="J20" s="131" t="s">
        <v>108</v>
      </c>
      <c r="K20" s="132"/>
      <c r="L20" s="133"/>
      <c r="M20" s="46" t="s">
        <v>109</v>
      </c>
      <c r="N20" s="129" t="s">
        <v>93</v>
      </c>
      <c r="O20" s="34"/>
      <c r="P20" s="34"/>
      <c r="Q20" s="35"/>
    </row>
    <row r="21" spans="1:17" x14ac:dyDescent="0.25">
      <c r="A21" s="26" t="s">
        <v>100</v>
      </c>
      <c r="B21" s="122" t="s">
        <v>107</v>
      </c>
      <c r="C21" s="122"/>
      <c r="D21" s="122" t="s">
        <v>101</v>
      </c>
      <c r="E21" s="122"/>
      <c r="F21" s="123"/>
      <c r="G21" s="121" t="s">
        <v>82</v>
      </c>
      <c r="H21" s="122"/>
      <c r="I21" s="123"/>
      <c r="J21" s="23" t="s">
        <v>83</v>
      </c>
      <c r="K21" s="24" t="s">
        <v>84</v>
      </c>
      <c r="L21" s="25" t="s">
        <v>104</v>
      </c>
      <c r="M21" s="47" t="s">
        <v>60</v>
      </c>
      <c r="N21" s="130"/>
      <c r="O21" s="126" t="s">
        <v>99</v>
      </c>
      <c r="P21" s="127"/>
      <c r="Q21" s="128"/>
    </row>
    <row r="22" spans="1:17" ht="96" customHeight="1" x14ac:dyDescent="0.25">
      <c r="A22" s="22">
        <v>1</v>
      </c>
      <c r="B22" s="140"/>
      <c r="C22" s="141"/>
      <c r="D22" s="124"/>
      <c r="E22" s="119"/>
      <c r="F22" s="120"/>
      <c r="G22" s="124"/>
      <c r="H22" s="119"/>
      <c r="I22" s="120"/>
      <c r="J22" s="39"/>
      <c r="K22" s="39"/>
      <c r="L22" s="39"/>
      <c r="M22" s="97" t="str">
        <f>IF(LEN(J22)=0,"",L22/J22)</f>
        <v/>
      </c>
      <c r="N22" s="40"/>
      <c r="O22" s="118"/>
      <c r="P22" s="118"/>
      <c r="Q22" s="118"/>
    </row>
    <row r="23" spans="1:17" ht="96" customHeight="1" x14ac:dyDescent="0.25">
      <c r="A23" s="21">
        <v>2</v>
      </c>
      <c r="B23" s="140"/>
      <c r="C23" s="141"/>
      <c r="D23" s="124"/>
      <c r="E23" s="119"/>
      <c r="F23" s="120"/>
      <c r="G23" s="124"/>
      <c r="H23" s="119"/>
      <c r="I23" s="120"/>
      <c r="J23" s="41"/>
      <c r="K23" s="41"/>
      <c r="L23" s="41"/>
      <c r="M23" s="97" t="str">
        <f t="shared" ref="M23:M24" si="0">IF(LEN(J23)=0,"",L23/J23)</f>
        <v/>
      </c>
      <c r="N23" s="40"/>
      <c r="O23" s="119"/>
      <c r="P23" s="119"/>
      <c r="Q23" s="120"/>
    </row>
    <row r="24" spans="1:17" ht="96" customHeight="1" x14ac:dyDescent="0.25">
      <c r="A24" s="45">
        <v>3</v>
      </c>
      <c r="B24" s="142"/>
      <c r="C24" s="143"/>
      <c r="D24" s="137"/>
      <c r="E24" s="138"/>
      <c r="F24" s="139"/>
      <c r="G24" s="137"/>
      <c r="H24" s="138"/>
      <c r="I24" s="139"/>
      <c r="J24" s="41"/>
      <c r="K24" s="41"/>
      <c r="L24" s="41"/>
      <c r="M24" s="97" t="str">
        <f t="shared" si="0"/>
        <v/>
      </c>
      <c r="N24" s="40"/>
      <c r="O24" s="124"/>
      <c r="P24" s="119"/>
      <c r="Q24" s="120"/>
    </row>
    <row r="25" spans="1:17" ht="15" customHeight="1" x14ac:dyDescent="0.25">
      <c r="A25" s="134" t="s">
        <v>103</v>
      </c>
      <c r="B25" s="135"/>
      <c r="C25" s="135"/>
      <c r="D25" s="135"/>
      <c r="E25" s="135"/>
      <c r="F25" s="135"/>
      <c r="G25" s="135"/>
      <c r="H25" s="135"/>
      <c r="I25" s="136"/>
      <c r="J25" s="44" t="str">
        <f>IF(SUM(J22:J24)=0,"",AVERAGE(J22:J24))</f>
        <v/>
      </c>
      <c r="K25" s="42" t="str">
        <f>IF(AND(LEN(K22)=0,LEN(K23)=0,LEN(K24)=0),"",AVERAGE(K22:K24))</f>
        <v/>
      </c>
      <c r="L25" s="42" t="str">
        <f>IF(SUM(L22:L24)=0,"",AVERAGE(L22:L24))</f>
        <v/>
      </c>
      <c r="M25" s="43" t="str">
        <f>IF(SUM(M22:M24)=0,"",AVERAGE(M22:M24))</f>
        <v/>
      </c>
      <c r="N25" s="43" t="str">
        <f>IF(SUM(N22:N24)=0,"",AVERAGE(N22:N24))</f>
        <v/>
      </c>
      <c r="O25" s="36"/>
      <c r="P25" s="36"/>
      <c r="Q25" s="37"/>
    </row>
    <row r="26" spans="1:17" ht="3" customHeight="1" x14ac:dyDescent="0.25"/>
    <row r="27" spans="1:17" x14ac:dyDescent="0.25">
      <c r="A27" s="17" t="s">
        <v>113</v>
      </c>
      <c r="B27" s="17"/>
    </row>
    <row r="28" spans="1:17" x14ac:dyDescent="0.25">
      <c r="A28" t="s">
        <v>95</v>
      </c>
    </row>
    <row r="29" spans="1:17" ht="3" customHeight="1" x14ac:dyDescent="0.25"/>
    <row r="30" spans="1:17" x14ac:dyDescent="0.25">
      <c r="A30" s="17" t="s">
        <v>114</v>
      </c>
      <c r="B30" s="17"/>
    </row>
    <row r="31" spans="1:17" x14ac:dyDescent="0.25">
      <c r="A31" t="s">
        <v>167</v>
      </c>
    </row>
    <row r="32" spans="1:17" ht="3" customHeight="1" x14ac:dyDescent="0.25"/>
    <row r="33" spans="1:15" x14ac:dyDescent="0.25">
      <c r="A33" s="17" t="s">
        <v>115</v>
      </c>
      <c r="B33" s="17"/>
    </row>
    <row r="34" spans="1:15" ht="15.75" x14ac:dyDescent="0.25">
      <c r="A34" s="30" t="s">
        <v>182</v>
      </c>
      <c r="B34" s="30"/>
    </row>
    <row r="35" spans="1:15" ht="21" customHeight="1" x14ac:dyDescent="0.25">
      <c r="A35" s="31" t="s">
        <v>169</v>
      </c>
      <c r="B35" s="31"/>
      <c r="E35" s="115"/>
      <c r="F35" s="115"/>
      <c r="G35" s="115"/>
      <c r="H35" s="115"/>
      <c r="I35" s="115"/>
      <c r="J35" s="115"/>
      <c r="K35" s="115"/>
      <c r="L35" s="32" t="s">
        <v>97</v>
      </c>
      <c r="M35" s="32"/>
      <c r="N35" s="115"/>
      <c r="O35" s="115"/>
    </row>
    <row r="36" spans="1:15" ht="21" hidden="1" customHeight="1" x14ac:dyDescent="0.25">
      <c r="A36" s="31" t="s">
        <v>96</v>
      </c>
      <c r="B36" s="31"/>
      <c r="F36" s="33"/>
      <c r="G36" s="117"/>
      <c r="H36" s="117"/>
      <c r="I36" s="117"/>
      <c r="J36" s="117"/>
      <c r="K36" s="117"/>
      <c r="L36" s="32" t="s">
        <v>97</v>
      </c>
      <c r="M36" s="32"/>
      <c r="N36" s="115"/>
      <c r="O36" s="115"/>
    </row>
    <row r="37" spans="1:15" ht="21" customHeight="1" x14ac:dyDescent="0.25">
      <c r="A37" s="31" t="s">
        <v>98</v>
      </c>
      <c r="B37" s="31"/>
      <c r="D37" s="115"/>
      <c r="E37" s="115"/>
      <c r="F37" s="115"/>
      <c r="G37" s="115"/>
      <c r="H37" s="115"/>
      <c r="I37" s="115"/>
      <c r="J37" s="115"/>
      <c r="K37" s="115"/>
      <c r="L37" s="32" t="s">
        <v>97</v>
      </c>
      <c r="M37" s="32"/>
      <c r="N37" s="115"/>
      <c r="O37" s="115"/>
    </row>
    <row r="38" spans="1:15" ht="3" customHeight="1" x14ac:dyDescent="0.25">
      <c r="D38" s="113"/>
      <c r="E38" s="113"/>
      <c r="F38" s="113"/>
      <c r="G38" s="113"/>
      <c r="H38" s="113"/>
      <c r="I38" s="113"/>
      <c r="J38" s="113"/>
      <c r="K38" s="113"/>
      <c r="N38" s="113"/>
      <c r="O38" s="113"/>
    </row>
    <row r="39" spans="1:15" ht="21" customHeight="1" x14ac:dyDescent="0.25">
      <c r="A39" s="31" t="s">
        <v>184</v>
      </c>
      <c r="B39" s="31"/>
      <c r="D39" s="115"/>
      <c r="E39" s="115"/>
      <c r="F39" s="115"/>
      <c r="G39" s="115"/>
      <c r="H39" s="115"/>
      <c r="I39" s="115"/>
      <c r="J39" s="115"/>
      <c r="K39" s="115"/>
      <c r="L39" s="32" t="s">
        <v>97</v>
      </c>
      <c r="M39" s="32"/>
      <c r="N39" s="115"/>
      <c r="O39" s="115"/>
    </row>
  </sheetData>
  <mergeCells count="37">
    <mergeCell ref="D39:K39"/>
    <mergeCell ref="N39:O39"/>
    <mergeCell ref="A25:I25"/>
    <mergeCell ref="G24:I24"/>
    <mergeCell ref="A20:F20"/>
    <mergeCell ref="D24:F24"/>
    <mergeCell ref="G20:I20"/>
    <mergeCell ref="B21:C21"/>
    <mergeCell ref="B22:C22"/>
    <mergeCell ref="B24:C24"/>
    <mergeCell ref="O24:Q24"/>
    <mergeCell ref="D21:F21"/>
    <mergeCell ref="G22:I22"/>
    <mergeCell ref="D22:F22"/>
    <mergeCell ref="B23:C23"/>
    <mergeCell ref="D23:F23"/>
    <mergeCell ref="D13:Q13"/>
    <mergeCell ref="A16:Q18"/>
    <mergeCell ref="O21:Q21"/>
    <mergeCell ref="N20:N21"/>
    <mergeCell ref="J20:L20"/>
    <mergeCell ref="O22:Q22"/>
    <mergeCell ref="O23:Q23"/>
    <mergeCell ref="G21:I21"/>
    <mergeCell ref="G23:I23"/>
    <mergeCell ref="N36:O36"/>
    <mergeCell ref="N37:O37"/>
    <mergeCell ref="E35:K35"/>
    <mergeCell ref="D37:K37"/>
    <mergeCell ref="G36:K36"/>
    <mergeCell ref="N35:O35"/>
    <mergeCell ref="A1:Q1"/>
    <mergeCell ref="A2:Q2"/>
    <mergeCell ref="C7:D7"/>
    <mergeCell ref="F9:G9"/>
    <mergeCell ref="D12:I12"/>
    <mergeCell ref="G6:J6"/>
  </mergeCells>
  <dataValidations count="4">
    <dataValidation type="list" allowBlank="1" showInputMessage="1" showErrorMessage="1" sqref="Q6" xr:uid="{00000000-0002-0000-0000-000000000000}">
      <formula1>INDIRECT("Acad_Yr[Academic Year]")</formula1>
    </dataValidation>
    <dataValidation type="list" allowBlank="1" showInputMessage="1" showErrorMessage="1" sqref="C7:D7" xr:uid="{00000000-0002-0000-0000-000001000000}">
      <formula1>INDIRECT("Col_Dept[Col-Dept]")</formula1>
    </dataValidation>
    <dataValidation type="list" allowBlank="1" showInputMessage="1" showErrorMessage="1" sqref="F9:G9" xr:uid="{00000000-0002-0000-0000-000002000000}">
      <formula1>INDIRECT("CLO[CLO]")</formula1>
    </dataValidation>
    <dataValidation type="textLength" operator="lessThanOrEqual" allowBlank="1" showInputMessage="1" showErrorMessage="1" error="Assessment title must be 25 characters or fewer." sqref="B22:B24" xr:uid="{00000000-0002-0000-0000-000003000000}">
      <formula1>25</formula1>
    </dataValidation>
  </dataValidations>
  <printOptions horizontalCentered="1"/>
  <pageMargins left="0.25" right="0.25" top="0.5" bottom="0.25" header="0.3" footer="0.3"/>
  <pageSetup scale="98" fitToHeight="2" orientation="landscape" r:id="rId1"/>
  <rowBreaks count="1" manualBreakCount="1">
    <brk id="25" max="1638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113"/>
  <sheetViews>
    <sheetView zoomScaleNormal="100" workbookViewId="0">
      <pane ySplit="11" topLeftCell="A12" activePane="bottomLeft" state="frozen"/>
      <selection pane="bottomLeft" activeCell="L9" sqref="L9"/>
    </sheetView>
  </sheetViews>
  <sheetFormatPr defaultRowHeight="15" x14ac:dyDescent="0.25"/>
  <cols>
    <col min="1" max="12" width="10.7109375" customWidth="1"/>
    <col min="13" max="13" width="26" customWidth="1"/>
    <col min="14" max="26" width="9.140625" hidden="1" customWidth="1"/>
  </cols>
  <sheetData>
    <row r="1" spans="1:26" x14ac:dyDescent="0.25">
      <c r="A1" s="114" t="s">
        <v>54</v>
      </c>
      <c r="B1" s="114"/>
      <c r="C1" s="114"/>
      <c r="D1" s="114"/>
      <c r="E1" s="114"/>
      <c r="F1" s="114"/>
      <c r="G1" s="114"/>
      <c r="H1" s="114"/>
      <c r="I1" s="114"/>
      <c r="J1" s="114"/>
      <c r="K1" s="114"/>
      <c r="L1" s="114"/>
      <c r="M1" s="114"/>
    </row>
    <row r="2" spans="1:26" ht="8.1" customHeight="1" x14ac:dyDescent="0.25">
      <c r="A2" s="5"/>
      <c r="B2" s="5"/>
      <c r="C2" s="5"/>
      <c r="D2" s="19"/>
      <c r="E2" s="5"/>
      <c r="F2" s="5"/>
      <c r="G2" s="5"/>
      <c r="H2" s="5"/>
      <c r="I2" s="5"/>
      <c r="J2" s="5"/>
      <c r="K2" s="5"/>
      <c r="L2" s="5"/>
      <c r="M2" s="5"/>
    </row>
    <row r="3" spans="1:26" x14ac:dyDescent="0.25">
      <c r="A3" s="146" t="s">
        <v>69</v>
      </c>
      <c r="B3" s="146"/>
      <c r="C3" s="146"/>
      <c r="D3" s="146"/>
      <c r="E3" s="146"/>
      <c r="G3" s="93" t="s">
        <v>70</v>
      </c>
      <c r="H3" s="93"/>
      <c r="I3" s="93"/>
      <c r="J3" s="6"/>
      <c r="M3" s="6"/>
    </row>
    <row r="4" spans="1:26" ht="15.75" thickBot="1" x14ac:dyDescent="0.3">
      <c r="A4" s="3" t="s">
        <v>52</v>
      </c>
      <c r="B4" s="94">
        <f>Assessment_Plan!D6</f>
        <v>0</v>
      </c>
      <c r="D4" s="3" t="s">
        <v>134</v>
      </c>
      <c r="E4" s="96">
        <f>Data[[#Totals],[Enr]]</f>
        <v>0</v>
      </c>
      <c r="G4" s="63" t="s">
        <v>118</v>
      </c>
      <c r="H4" s="91" t="s">
        <v>85</v>
      </c>
      <c r="I4" s="92"/>
      <c r="J4" s="110" t="s">
        <v>128</v>
      </c>
      <c r="K4" s="111" t="s">
        <v>129</v>
      </c>
      <c r="L4" s="112" t="s">
        <v>183</v>
      </c>
      <c r="M4" s="8"/>
    </row>
    <row r="5" spans="1:26" x14ac:dyDescent="0.25">
      <c r="A5" s="3" t="s">
        <v>131</v>
      </c>
      <c r="B5" s="28">
        <f>Assessment_Plan!Q6</f>
        <v>0</v>
      </c>
      <c r="D5" s="3" t="s">
        <v>135</v>
      </c>
      <c r="E5" s="98">
        <f>Data[[#Totals],[Comp]]</f>
        <v>0</v>
      </c>
      <c r="G5" s="85">
        <v>1</v>
      </c>
      <c r="H5" s="147" t="str">
        <f>IF(LEN(Assessment_Plan!B22)=0,"",Assessment_Plan!B22)</f>
        <v/>
      </c>
      <c r="I5" s="148"/>
      <c r="J5" s="107" t="str">
        <f>IF(LEN(Assessment_Plan!B22)=0,"",Data[[#Totals],[1 Assessed]])</f>
        <v/>
      </c>
      <c r="K5" s="108" t="str">
        <f>IF(LEN(Assessment_Plan!B22)=0,"",Data[[#Totals],[1 Proficient]])</f>
        <v/>
      </c>
      <c r="L5" s="109" t="str">
        <f>IF(OR(LEN(K5)=0,LEN(J5)=0,J5=0),"",K5/J5)</f>
        <v/>
      </c>
      <c r="M5" s="8"/>
    </row>
    <row r="6" spans="1:26" x14ac:dyDescent="0.25">
      <c r="A6" s="3" t="s">
        <v>132</v>
      </c>
      <c r="B6" s="28">
        <f>Assessment_Plan!C7</f>
        <v>0</v>
      </c>
      <c r="G6" s="86">
        <v>2</v>
      </c>
      <c r="H6" s="149" t="str">
        <f>IF(LEN(Assessment_Plan!B23)=0,"",Assessment_Plan!B23)</f>
        <v/>
      </c>
      <c r="I6" s="150"/>
      <c r="J6" s="104" t="str">
        <f>IF(LEN(Assessment_Plan!B23)=0,"",Data[[#Totals],[2 Assessed]])</f>
        <v/>
      </c>
      <c r="K6" s="105" t="str">
        <f>IF(LEN(Assessment_Plan!B23)=0,"",Data[[#Totals],[2 Proficient]])</f>
        <v/>
      </c>
      <c r="L6" s="106" t="str">
        <f>IF(OR(LEN(K6)=0,LEN(J6)=0, J6=0),"",K6/J6)</f>
        <v/>
      </c>
      <c r="M6" s="8"/>
    </row>
    <row r="7" spans="1:26" x14ac:dyDescent="0.25">
      <c r="A7" s="3" t="s">
        <v>133</v>
      </c>
      <c r="B7" s="28">
        <f>Assessment_Plan!F9</f>
        <v>0</v>
      </c>
      <c r="G7" s="87">
        <v>3</v>
      </c>
      <c r="H7" s="149" t="str">
        <f>IF(LEN(Assessment_Plan!B24)=0,"",Assessment_Plan!B24)</f>
        <v/>
      </c>
      <c r="I7" s="150"/>
      <c r="J7" s="104" t="str">
        <f>IF(LEN(Assessment_Plan!B24)=0,"",Data[[#Totals],[3 Assessed]])</f>
        <v/>
      </c>
      <c r="K7" s="105" t="str">
        <f>IF(LEN(Assessment_Plan!B24)=0,"",Data[[#Totals],[3 Proficient]])</f>
        <v/>
      </c>
      <c r="L7" s="106" t="str">
        <f>IF(OR(LEN(K7)=0,LEN(J7)=0,J7=0),"",K7/J7)</f>
        <v/>
      </c>
      <c r="M7" s="8"/>
    </row>
    <row r="8" spans="1:26" x14ac:dyDescent="0.25">
      <c r="C8" s="88"/>
      <c r="G8" s="87"/>
      <c r="H8" s="149" t="s">
        <v>59</v>
      </c>
      <c r="I8" s="150"/>
      <c r="J8" s="104">
        <f>Data[[#Totals],[Av Assessed]]</f>
        <v>0</v>
      </c>
      <c r="K8" s="105">
        <f>Data[[#Totals],[Av Proficient]]</f>
        <v>0</v>
      </c>
      <c r="L8" s="106" t="str">
        <f>IF(OR(LEN(K8)=0,LEN(J8)=0,J8=0),"",K8/J8)</f>
        <v/>
      </c>
      <c r="M8" s="8"/>
    </row>
    <row r="9" spans="1:26" ht="8.1" customHeight="1" x14ac:dyDescent="0.25">
      <c r="B9" s="3"/>
      <c r="C9" s="18"/>
      <c r="D9" s="18"/>
      <c r="E9" s="7"/>
      <c r="F9" s="7"/>
      <c r="G9" s="7"/>
      <c r="H9" s="7"/>
      <c r="I9" s="7"/>
      <c r="J9" s="7"/>
      <c r="K9" s="9"/>
      <c r="L9" s="7"/>
      <c r="M9" s="7"/>
    </row>
    <row r="10" spans="1:26" x14ac:dyDescent="0.25">
      <c r="A10" s="17" t="s">
        <v>130</v>
      </c>
      <c r="E10" s="144" t="s">
        <v>90</v>
      </c>
      <c r="F10" s="145"/>
      <c r="G10" s="114" t="s">
        <v>91</v>
      </c>
      <c r="H10" s="114"/>
      <c r="I10" s="144" t="s">
        <v>92</v>
      </c>
      <c r="J10" s="145"/>
      <c r="K10" s="144" t="s">
        <v>59</v>
      </c>
      <c r="L10" s="145"/>
    </row>
    <row r="11" spans="1:26" ht="15" customHeight="1" x14ac:dyDescent="0.25">
      <c r="A11" s="73" t="s">
        <v>8</v>
      </c>
      <c r="B11" s="73" t="s">
        <v>116</v>
      </c>
      <c r="C11" s="73" t="s">
        <v>117</v>
      </c>
      <c r="D11" s="73" t="s">
        <v>119</v>
      </c>
      <c r="E11" s="74" t="s">
        <v>120</v>
      </c>
      <c r="F11" s="75" t="s">
        <v>121</v>
      </c>
      <c r="G11" s="73" t="s">
        <v>122</v>
      </c>
      <c r="H11" s="75" t="s">
        <v>123</v>
      </c>
      <c r="I11" s="73" t="s">
        <v>124</v>
      </c>
      <c r="J11" s="75" t="s">
        <v>125</v>
      </c>
      <c r="K11" s="73" t="s">
        <v>126</v>
      </c>
      <c r="L11" s="75" t="s">
        <v>127</v>
      </c>
      <c r="M11" s="73" t="s">
        <v>57</v>
      </c>
      <c r="N11" s="73" t="s">
        <v>7</v>
      </c>
      <c r="O11" s="73" t="s">
        <v>27</v>
      </c>
      <c r="P11" s="73" t="s">
        <v>25</v>
      </c>
      <c r="Q11" s="73" t="s">
        <v>138</v>
      </c>
      <c r="R11" s="73" t="s">
        <v>136</v>
      </c>
      <c r="S11" s="73" t="s">
        <v>139</v>
      </c>
      <c r="T11" s="73" t="s">
        <v>140</v>
      </c>
      <c r="U11" s="73" t="s">
        <v>141</v>
      </c>
      <c r="V11" s="73" t="s">
        <v>142</v>
      </c>
      <c r="W11" s="73" t="s">
        <v>143</v>
      </c>
      <c r="X11" s="73" t="s">
        <v>144</v>
      </c>
      <c r="Y11" s="73" t="s">
        <v>145</v>
      </c>
      <c r="Z11" s="73" t="s">
        <v>137</v>
      </c>
    </row>
    <row r="12" spans="1:26" x14ac:dyDescent="0.25">
      <c r="A12" s="12"/>
      <c r="B12" s="13"/>
      <c r="C12" s="14"/>
      <c r="D12" s="14"/>
      <c r="E12" s="69"/>
      <c r="F12" s="70"/>
      <c r="G12" s="14"/>
      <c r="H12" s="70"/>
      <c r="I12" s="14"/>
      <c r="J12" s="70"/>
      <c r="K12" s="89" t="str">
        <f>IF(AND(ISBLANK(Data[[#This Row],[1 Assessed]]),ISBLANK(Data[[#This Row],[2 Assessed]]),ISBLANK(Data[[#This Row],[3 Assessed]])),"",AVERAGE(Data[[#This Row],[1 Assessed]],Data[[#This Row],[2 Assessed]]))</f>
        <v/>
      </c>
      <c r="L12" s="76" t="str">
        <f>IF(AND(ISBLANK(Data[[#This Row],[1 Proficient]]),ISBLANK(Data[[#This Row],[2 Proficient]]),ISBLANK(Data[[#This Row],[3 Proficient]])),"",AVERAGE(Data[[#This Row],[1 Proficient]],Data[[#This Row],[2 Proficient]],Data[[#This Row],[3 Proficient]]))</f>
        <v/>
      </c>
      <c r="M12" s="15"/>
      <c r="N12">
        <f t="shared" ref="N12:N43" si="0">$B$4</f>
        <v>0</v>
      </c>
      <c r="O12">
        <f t="shared" ref="O12:O43" si="1">$B$6</f>
        <v>0</v>
      </c>
      <c r="P12">
        <f t="shared" ref="P12:P43" si="2">$B$7</f>
        <v>0</v>
      </c>
      <c r="Q12" t="str">
        <f t="shared" ref="Q12:Q43" si="3">$H$5</f>
        <v/>
      </c>
      <c r="R12" s="95" t="str">
        <f>IF(OR(ISBLANK(Data[[#This Row],[1 Assessed]]),ISBLANK(Data[[#This Row],[Comp]]),Data[[#This Row],[Comp]]=0),"",Data[[#This Row],[1 Assessed]]/Data[[#This Row],[Comp]])</f>
        <v/>
      </c>
      <c r="S12" s="95" t="str">
        <f>IF(OR(ISBLANK(Data[[#This Row],[1 Proficient]]),ISBLANK(Data[[#This Row],[1 Assessed]]),Data[[#This Row],[1 Assessed]]=0),"",Data[[#This Row],[1 Proficient]]/Data[[#This Row],[1 Assessed]])</f>
        <v/>
      </c>
      <c r="T12" t="str">
        <f t="shared" ref="T12:T43" si="4">$H$6</f>
        <v/>
      </c>
      <c r="U12" s="95" t="str">
        <f>IF(OR(ISBLANK(Data[[#This Row],[2 Assessed]]),ISBLANK(Data[[#This Row],[Comp]]),Data[[#This Row],[Comp]]=0),"",Data[[#This Row],[2 Assessed]]/Data[[#This Row],[Comp]])</f>
        <v/>
      </c>
      <c r="V12" s="95" t="str">
        <f>IF(OR(ISBLANK(Data[[#This Row],[2 Proficient]]),ISBLANK(Data[[#This Row],[2 Assessed]]),Data[[#This Row],[2 Assessed]]=0),"",Data[[#This Row],[2 Proficient]]/Data[[#This Row],[2 Assessed]])</f>
        <v/>
      </c>
      <c r="W12" t="str">
        <f t="shared" ref="W12:W43" si="5">$H$7</f>
        <v/>
      </c>
      <c r="X12" s="95" t="str">
        <f>IF(OR(ISBLANK(Data[[#This Row],[3 Assessed]]),ISBLANK(Data[[#This Row],[Comp]]),Data[[#This Row],[Comp]]=0),"",Data[[#This Row],[3 Assessed]]/Data[[#This Row],[Comp]])</f>
        <v/>
      </c>
      <c r="Y12" s="95" t="str">
        <f>IF(OR(ISBLANK(Data[[#This Row],[3 Proficient]]),ISBLANK(Data[[#This Row],[3 Assessed]]),Data[[#This Row],[3 Assessed]]=0),"",Data[[#This Row],[3 Proficient]]/Data[[#This Row],[3 Assessed]])</f>
        <v/>
      </c>
      <c r="Z12" s="95" t="str">
        <f>IF(OR(ISBLANK(Data[[#This Row],[Enr]]),ISBLANK(Data[[#This Row],[Comp]])),"",Data[[#This Row],[Comp]]/Data[[#This Row],[Enr]])</f>
        <v/>
      </c>
    </row>
    <row r="13" spans="1:26" x14ac:dyDescent="0.25">
      <c r="A13" s="12"/>
      <c r="B13" s="13"/>
      <c r="C13" s="14"/>
      <c r="D13" s="14"/>
      <c r="E13" s="69"/>
      <c r="F13" s="70"/>
      <c r="G13" s="14"/>
      <c r="H13" s="70"/>
      <c r="I13" s="14"/>
      <c r="J13" s="70"/>
      <c r="K13" s="89" t="str">
        <f>IF(AND(ISBLANK(Data[[#This Row],[1 Assessed]]),ISBLANK(Data[[#This Row],[2 Assessed]]),ISBLANK(Data[[#This Row],[3 Assessed]])),"",AVERAGE(Data[[#This Row],[1 Assessed]],Data[[#This Row],[2 Assessed]]))</f>
        <v/>
      </c>
      <c r="L13" s="76" t="str">
        <f>IF(AND(ISBLANK(Data[[#This Row],[1 Proficient]]),ISBLANK(Data[[#This Row],[2 Proficient]]),ISBLANK(Data[[#This Row],[3 Proficient]])),"",AVERAGE(Data[[#This Row],[1 Proficient]],Data[[#This Row],[2 Proficient]],Data[[#This Row],[3 Proficient]]))</f>
        <v/>
      </c>
      <c r="M13" s="15"/>
      <c r="N13">
        <f t="shared" si="0"/>
        <v>0</v>
      </c>
      <c r="O13">
        <f t="shared" si="1"/>
        <v>0</v>
      </c>
      <c r="P13">
        <f t="shared" si="2"/>
        <v>0</v>
      </c>
      <c r="Q13" t="str">
        <f t="shared" si="3"/>
        <v/>
      </c>
      <c r="R13" s="95" t="str">
        <f>IF(OR(ISBLANK(Data[[#This Row],[1 Assessed]]),ISBLANK(Data[[#This Row],[Comp]]),Data[[#This Row],[Comp]]=0),"",Data[[#This Row],[1 Assessed]]/Data[[#This Row],[Comp]])</f>
        <v/>
      </c>
      <c r="S13" s="95" t="str">
        <f>IF(OR(ISBLANK(Data[[#This Row],[1 Proficient]]),ISBLANK(Data[[#This Row],[1 Assessed]]),Data[[#This Row],[1 Assessed]]=0),"",Data[[#This Row],[1 Proficient]]/Data[[#This Row],[1 Assessed]])</f>
        <v/>
      </c>
      <c r="T13" t="str">
        <f t="shared" si="4"/>
        <v/>
      </c>
      <c r="U13" s="1" t="str">
        <f>IF(OR(ISBLANK(Data[[#This Row],[2 Assessed]]),ISBLANK(Data[[#This Row],[Comp]]),Data[[#This Row],[Comp]]=0),"",Data[[#This Row],[2 Assessed]]/Data[[#This Row],[Comp]])</f>
        <v/>
      </c>
      <c r="V13" s="1" t="str">
        <f>IF(OR(ISBLANK(Data[[#This Row],[2 Proficient]]),ISBLANK(Data[[#This Row],[2 Assessed]]),Data[[#This Row],[2 Assessed]]=0),"",Data[[#This Row],[2 Proficient]]/Data[[#This Row],[2 Assessed]])</f>
        <v/>
      </c>
      <c r="W13" t="str">
        <f t="shared" si="5"/>
        <v/>
      </c>
      <c r="X13" s="1" t="str">
        <f>IF(OR(ISBLANK(Data[[#This Row],[3 Assessed]]),ISBLANK(Data[[#This Row],[Comp]]),Data[[#This Row],[Comp]]=0),"",Data[[#This Row],[3 Assessed]]/Data[[#This Row],[Comp]])</f>
        <v/>
      </c>
      <c r="Y13" s="1" t="str">
        <f>IF(OR(ISBLANK(Data[[#This Row],[3 Proficient]]),ISBLANK(Data[[#This Row],[3 Assessed]]),Data[[#This Row],[3 Assessed]]=0),"",Data[[#This Row],[3 Proficient]]/Data[[#This Row],[3 Assessed]])</f>
        <v/>
      </c>
      <c r="Z13" s="95" t="str">
        <f>IF(OR(ISBLANK(Data[[#This Row],[Enr]]),ISBLANK(Data[[#This Row],[Comp]])),"",Data[[#This Row],[Comp]]/Data[[#This Row],[Enr]])</f>
        <v/>
      </c>
    </row>
    <row r="14" spans="1:26" x14ac:dyDescent="0.25">
      <c r="A14" s="12"/>
      <c r="B14" s="13"/>
      <c r="C14" s="14"/>
      <c r="D14" s="14"/>
      <c r="E14" s="69"/>
      <c r="F14" s="70"/>
      <c r="G14" s="14"/>
      <c r="H14" s="70"/>
      <c r="I14" s="14"/>
      <c r="J14" s="70"/>
      <c r="K14" s="89" t="str">
        <f>IF(AND(ISBLANK(Data[[#This Row],[1 Assessed]]),ISBLANK(Data[[#This Row],[2 Assessed]]),ISBLANK(Data[[#This Row],[3 Assessed]])),"",AVERAGE(Data[[#This Row],[1 Assessed]],Data[[#This Row],[2 Assessed]]))</f>
        <v/>
      </c>
      <c r="L14" s="76" t="str">
        <f>IF(AND(ISBLANK(Data[[#This Row],[1 Proficient]]),ISBLANK(Data[[#This Row],[2 Proficient]]),ISBLANK(Data[[#This Row],[3 Proficient]])),"",AVERAGE(Data[[#This Row],[1 Proficient]],Data[[#This Row],[2 Proficient]],Data[[#This Row],[3 Proficient]]))</f>
        <v/>
      </c>
      <c r="M14" s="15"/>
      <c r="N14">
        <f t="shared" si="0"/>
        <v>0</v>
      </c>
      <c r="O14">
        <f t="shared" si="1"/>
        <v>0</v>
      </c>
      <c r="P14">
        <f t="shared" si="2"/>
        <v>0</v>
      </c>
      <c r="Q14" t="str">
        <f t="shared" si="3"/>
        <v/>
      </c>
      <c r="R14" s="95" t="str">
        <f>IF(OR(ISBLANK(Data[[#This Row],[1 Assessed]]),ISBLANK(Data[[#This Row],[Comp]]),Data[[#This Row],[Comp]]=0),"",Data[[#This Row],[1 Assessed]]/Data[[#This Row],[Comp]])</f>
        <v/>
      </c>
      <c r="S14" s="95" t="str">
        <f>IF(OR(ISBLANK(Data[[#This Row],[1 Proficient]]),ISBLANK(Data[[#This Row],[1 Assessed]]),Data[[#This Row],[1 Assessed]]=0),"",Data[[#This Row],[1 Proficient]]/Data[[#This Row],[1 Assessed]])</f>
        <v/>
      </c>
      <c r="T14" t="str">
        <f t="shared" si="4"/>
        <v/>
      </c>
      <c r="U14" s="1" t="str">
        <f>IF(OR(ISBLANK(Data[[#This Row],[2 Assessed]]),ISBLANK(Data[[#This Row],[Comp]]),Data[[#This Row],[Comp]]=0),"",Data[[#This Row],[2 Assessed]]/Data[[#This Row],[Comp]])</f>
        <v/>
      </c>
      <c r="V14" s="1" t="str">
        <f>IF(OR(ISBLANK(Data[[#This Row],[2 Proficient]]),ISBLANK(Data[[#This Row],[2 Assessed]]),Data[[#This Row],[2 Assessed]]=0),"",Data[[#This Row],[2 Proficient]]/Data[[#This Row],[2 Assessed]])</f>
        <v/>
      </c>
      <c r="W14" t="str">
        <f t="shared" si="5"/>
        <v/>
      </c>
      <c r="X14" s="1" t="str">
        <f>IF(OR(ISBLANK(Data[[#This Row],[3 Assessed]]),ISBLANK(Data[[#This Row],[Comp]]),Data[[#This Row],[Comp]]=0),"",Data[[#This Row],[3 Assessed]]/Data[[#This Row],[Comp]])</f>
        <v/>
      </c>
      <c r="Y14" s="1" t="str">
        <f>IF(OR(ISBLANK(Data[[#This Row],[3 Proficient]]),ISBLANK(Data[[#This Row],[3 Assessed]]),Data[[#This Row],[3 Assessed]]=0),"",Data[[#This Row],[3 Proficient]]/Data[[#This Row],[3 Assessed]])</f>
        <v/>
      </c>
      <c r="Z14" s="95" t="str">
        <f>IF(OR(ISBLANK(Data[[#This Row],[Enr]]),ISBLANK(Data[[#This Row],[Comp]])),"",Data[[#This Row],[Comp]]/Data[[#This Row],[Enr]])</f>
        <v/>
      </c>
    </row>
    <row r="15" spans="1:26" x14ac:dyDescent="0.25">
      <c r="A15" s="12"/>
      <c r="B15" s="13"/>
      <c r="C15" s="14"/>
      <c r="D15" s="14"/>
      <c r="E15" s="78"/>
      <c r="F15" s="70"/>
      <c r="G15" s="14"/>
      <c r="H15" s="70"/>
      <c r="I15" s="14"/>
      <c r="J15" s="70"/>
      <c r="K15" s="89" t="str">
        <f>IF(AND(ISBLANK(Data[[#This Row],[1 Assessed]]),ISBLANK(Data[[#This Row],[2 Assessed]]),ISBLANK(Data[[#This Row],[3 Assessed]])),"",AVERAGE(Data[[#This Row],[1 Assessed]],Data[[#This Row],[2 Assessed]]))</f>
        <v/>
      </c>
      <c r="L15" s="76" t="str">
        <f>IF(AND(ISBLANK(Data[[#This Row],[1 Proficient]]),ISBLANK(Data[[#This Row],[2 Proficient]]),ISBLANK(Data[[#This Row],[3 Proficient]])),"",AVERAGE(Data[[#This Row],[1 Proficient]],Data[[#This Row],[2 Proficient]],Data[[#This Row],[3 Proficient]]))</f>
        <v/>
      </c>
      <c r="M15" s="15"/>
      <c r="N15">
        <f t="shared" si="0"/>
        <v>0</v>
      </c>
      <c r="O15">
        <f t="shared" si="1"/>
        <v>0</v>
      </c>
      <c r="P15">
        <f t="shared" si="2"/>
        <v>0</v>
      </c>
      <c r="Q15" t="str">
        <f t="shared" si="3"/>
        <v/>
      </c>
      <c r="R15" s="95" t="str">
        <f>IF(OR(ISBLANK(Data[[#This Row],[1 Assessed]]),ISBLANK(Data[[#This Row],[Comp]]),Data[[#This Row],[Comp]]=0),"",Data[[#This Row],[1 Assessed]]/Data[[#This Row],[Comp]])</f>
        <v/>
      </c>
      <c r="S15" s="95" t="str">
        <f>IF(OR(ISBLANK(Data[[#This Row],[1 Proficient]]),ISBLANK(Data[[#This Row],[1 Assessed]]),Data[[#This Row],[1 Assessed]]=0),"",Data[[#This Row],[1 Proficient]]/Data[[#This Row],[1 Assessed]])</f>
        <v/>
      </c>
      <c r="T15" t="str">
        <f t="shared" si="4"/>
        <v/>
      </c>
      <c r="U15" s="1" t="str">
        <f>IF(OR(ISBLANK(Data[[#This Row],[2 Assessed]]),ISBLANK(Data[[#This Row],[Comp]]),Data[[#This Row],[Comp]]=0),"",Data[[#This Row],[2 Assessed]]/Data[[#This Row],[Comp]])</f>
        <v/>
      </c>
      <c r="V15" s="1" t="str">
        <f>IF(OR(ISBLANK(Data[[#This Row],[2 Proficient]]),ISBLANK(Data[[#This Row],[2 Assessed]]),Data[[#This Row],[2 Assessed]]=0),"",Data[[#This Row],[2 Proficient]]/Data[[#This Row],[2 Assessed]])</f>
        <v/>
      </c>
      <c r="W15" t="str">
        <f t="shared" si="5"/>
        <v/>
      </c>
      <c r="X15" s="1" t="str">
        <f>IF(OR(ISBLANK(Data[[#This Row],[3 Assessed]]),ISBLANK(Data[[#This Row],[Comp]]),Data[[#This Row],[Comp]]=0),"",Data[[#This Row],[3 Assessed]]/Data[[#This Row],[Comp]])</f>
        <v/>
      </c>
      <c r="Y15" s="1" t="str">
        <f>IF(OR(ISBLANK(Data[[#This Row],[3 Proficient]]),ISBLANK(Data[[#This Row],[3 Assessed]]),Data[[#This Row],[3 Assessed]]=0),"",Data[[#This Row],[3 Proficient]]/Data[[#This Row],[3 Assessed]])</f>
        <v/>
      </c>
      <c r="Z15" s="95" t="str">
        <f>IF(OR(ISBLANK(Data[[#This Row],[Enr]]),ISBLANK(Data[[#This Row],[Comp]])),"",Data[[#This Row],[Comp]]/Data[[#This Row],[Enr]])</f>
        <v/>
      </c>
    </row>
    <row r="16" spans="1:26" x14ac:dyDescent="0.25">
      <c r="A16" s="12"/>
      <c r="B16" s="13"/>
      <c r="C16" s="14"/>
      <c r="D16" s="14"/>
      <c r="E16" s="69"/>
      <c r="F16" s="70"/>
      <c r="G16" s="14"/>
      <c r="H16" s="70"/>
      <c r="I16" s="14"/>
      <c r="J16" s="70"/>
      <c r="K16" s="89" t="str">
        <f>IF(AND(ISBLANK(Data[[#This Row],[1 Assessed]]),ISBLANK(Data[[#This Row],[2 Assessed]]),ISBLANK(Data[[#This Row],[3 Assessed]])),"",AVERAGE(Data[[#This Row],[1 Assessed]],Data[[#This Row],[2 Assessed]]))</f>
        <v/>
      </c>
      <c r="L16" s="76" t="str">
        <f>IF(AND(ISBLANK(Data[[#This Row],[1 Proficient]]),ISBLANK(Data[[#This Row],[2 Proficient]]),ISBLANK(Data[[#This Row],[3 Proficient]])),"",AVERAGE(Data[[#This Row],[1 Proficient]],Data[[#This Row],[2 Proficient]],Data[[#This Row],[3 Proficient]]))</f>
        <v/>
      </c>
      <c r="M16" s="15"/>
      <c r="N16">
        <f t="shared" si="0"/>
        <v>0</v>
      </c>
      <c r="O16">
        <f t="shared" si="1"/>
        <v>0</v>
      </c>
      <c r="P16">
        <f t="shared" si="2"/>
        <v>0</v>
      </c>
      <c r="Q16" t="str">
        <f t="shared" si="3"/>
        <v/>
      </c>
      <c r="R16" s="95" t="str">
        <f>IF(OR(ISBLANK(Data[[#This Row],[1 Assessed]]),ISBLANK(Data[[#This Row],[Comp]]),Data[[#This Row],[Comp]]=0),"",Data[[#This Row],[1 Assessed]]/Data[[#This Row],[Comp]])</f>
        <v/>
      </c>
      <c r="S16" s="95" t="str">
        <f>IF(OR(ISBLANK(Data[[#This Row],[1 Proficient]]),ISBLANK(Data[[#This Row],[1 Assessed]]),Data[[#This Row],[1 Assessed]]=0),"",Data[[#This Row],[1 Proficient]]/Data[[#This Row],[1 Assessed]])</f>
        <v/>
      </c>
      <c r="T16" t="str">
        <f t="shared" si="4"/>
        <v/>
      </c>
      <c r="U16" s="1" t="str">
        <f>IF(OR(ISBLANK(Data[[#This Row],[2 Assessed]]),ISBLANK(Data[[#This Row],[Comp]]),Data[[#This Row],[Comp]]=0),"",Data[[#This Row],[2 Assessed]]/Data[[#This Row],[Comp]])</f>
        <v/>
      </c>
      <c r="V16" s="1" t="str">
        <f>IF(OR(ISBLANK(Data[[#This Row],[2 Proficient]]),ISBLANK(Data[[#This Row],[2 Assessed]]),Data[[#This Row],[2 Assessed]]=0),"",Data[[#This Row],[2 Proficient]]/Data[[#This Row],[2 Assessed]])</f>
        <v/>
      </c>
      <c r="W16" t="str">
        <f t="shared" si="5"/>
        <v/>
      </c>
      <c r="X16" s="1" t="str">
        <f>IF(OR(ISBLANK(Data[[#This Row],[3 Assessed]]),ISBLANK(Data[[#This Row],[Comp]]),Data[[#This Row],[Comp]]=0),"",Data[[#This Row],[3 Assessed]]/Data[[#This Row],[Comp]])</f>
        <v/>
      </c>
      <c r="Y16" s="1" t="str">
        <f>IF(OR(ISBLANK(Data[[#This Row],[3 Proficient]]),ISBLANK(Data[[#This Row],[3 Assessed]]),Data[[#This Row],[3 Assessed]]=0),"",Data[[#This Row],[3 Proficient]]/Data[[#This Row],[3 Assessed]])</f>
        <v/>
      </c>
      <c r="Z16" s="95" t="str">
        <f>IF(OR(ISBLANK(Data[[#This Row],[Enr]]),ISBLANK(Data[[#This Row],[Comp]])),"",Data[[#This Row],[Comp]]/Data[[#This Row],[Enr]])</f>
        <v/>
      </c>
    </row>
    <row r="17" spans="1:26" x14ac:dyDescent="0.25">
      <c r="A17" s="12"/>
      <c r="B17" s="13"/>
      <c r="C17" s="14"/>
      <c r="D17" s="14"/>
      <c r="E17" s="69"/>
      <c r="F17" s="70"/>
      <c r="G17" s="14"/>
      <c r="H17" s="70"/>
      <c r="I17" s="14"/>
      <c r="J17" s="70"/>
      <c r="K17" s="89" t="str">
        <f>IF(AND(ISBLANK(Data[[#This Row],[1 Assessed]]),ISBLANK(Data[[#This Row],[2 Assessed]]),ISBLANK(Data[[#This Row],[3 Assessed]])),"",AVERAGE(Data[[#This Row],[1 Assessed]],Data[[#This Row],[2 Assessed]]))</f>
        <v/>
      </c>
      <c r="L17" s="76" t="str">
        <f>IF(AND(ISBLANK(Data[[#This Row],[1 Proficient]]),ISBLANK(Data[[#This Row],[2 Proficient]]),ISBLANK(Data[[#This Row],[3 Proficient]])),"",AVERAGE(Data[[#This Row],[1 Proficient]],Data[[#This Row],[2 Proficient]],Data[[#This Row],[3 Proficient]]))</f>
        <v/>
      </c>
      <c r="M17" s="15"/>
      <c r="N17">
        <f t="shared" si="0"/>
        <v>0</v>
      </c>
      <c r="O17">
        <f t="shared" si="1"/>
        <v>0</v>
      </c>
      <c r="P17">
        <f t="shared" si="2"/>
        <v>0</v>
      </c>
      <c r="Q17" t="str">
        <f t="shared" si="3"/>
        <v/>
      </c>
      <c r="R17" s="95" t="str">
        <f>IF(OR(ISBLANK(Data[[#This Row],[1 Assessed]]),ISBLANK(Data[[#This Row],[Comp]]),Data[[#This Row],[Comp]]=0),"",Data[[#This Row],[1 Assessed]]/Data[[#This Row],[Comp]])</f>
        <v/>
      </c>
      <c r="S17" s="95" t="str">
        <f>IF(OR(ISBLANK(Data[[#This Row],[1 Proficient]]),ISBLANK(Data[[#This Row],[1 Assessed]]),Data[[#This Row],[1 Assessed]]=0),"",Data[[#This Row],[1 Proficient]]/Data[[#This Row],[1 Assessed]])</f>
        <v/>
      </c>
      <c r="T17" t="str">
        <f t="shared" si="4"/>
        <v/>
      </c>
      <c r="U17" s="1" t="str">
        <f>IF(OR(ISBLANK(Data[[#This Row],[2 Assessed]]),ISBLANK(Data[[#This Row],[Comp]]),Data[[#This Row],[Comp]]=0),"",Data[[#This Row],[2 Assessed]]/Data[[#This Row],[Comp]])</f>
        <v/>
      </c>
      <c r="V17" s="1" t="str">
        <f>IF(OR(ISBLANK(Data[[#This Row],[2 Proficient]]),ISBLANK(Data[[#This Row],[2 Assessed]]),Data[[#This Row],[2 Assessed]]=0),"",Data[[#This Row],[2 Proficient]]/Data[[#This Row],[2 Assessed]])</f>
        <v/>
      </c>
      <c r="W17" t="str">
        <f t="shared" si="5"/>
        <v/>
      </c>
      <c r="X17" s="1" t="str">
        <f>IF(OR(ISBLANK(Data[[#This Row],[3 Assessed]]),ISBLANK(Data[[#This Row],[Comp]]),Data[[#This Row],[Comp]]=0),"",Data[[#This Row],[3 Assessed]]/Data[[#This Row],[Comp]])</f>
        <v/>
      </c>
      <c r="Y17" s="1" t="str">
        <f>IF(OR(ISBLANK(Data[[#This Row],[3 Proficient]]),ISBLANK(Data[[#This Row],[3 Assessed]]),Data[[#This Row],[3 Assessed]]=0),"",Data[[#This Row],[3 Proficient]]/Data[[#This Row],[3 Assessed]])</f>
        <v/>
      </c>
      <c r="Z17" s="95" t="str">
        <f>IF(OR(ISBLANK(Data[[#This Row],[Enr]]),ISBLANK(Data[[#This Row],[Comp]])),"",Data[[#This Row],[Comp]]/Data[[#This Row],[Enr]])</f>
        <v/>
      </c>
    </row>
    <row r="18" spans="1:26" x14ac:dyDescent="0.25">
      <c r="A18" s="12"/>
      <c r="B18" s="13"/>
      <c r="C18" s="14"/>
      <c r="D18" s="14"/>
      <c r="E18" s="69"/>
      <c r="F18" s="70"/>
      <c r="G18" s="14"/>
      <c r="H18" s="70"/>
      <c r="I18" s="14"/>
      <c r="J18" s="70"/>
      <c r="K18" s="89" t="str">
        <f>IF(AND(ISBLANK(Data[[#This Row],[1 Assessed]]),ISBLANK(Data[[#This Row],[2 Assessed]]),ISBLANK(Data[[#This Row],[3 Assessed]])),"",AVERAGE(Data[[#This Row],[1 Assessed]],Data[[#This Row],[2 Assessed]]))</f>
        <v/>
      </c>
      <c r="L18" s="76" t="str">
        <f>IF(AND(ISBLANK(Data[[#This Row],[1 Proficient]]),ISBLANK(Data[[#This Row],[2 Proficient]]),ISBLANK(Data[[#This Row],[3 Proficient]])),"",AVERAGE(Data[[#This Row],[1 Proficient]],Data[[#This Row],[2 Proficient]],Data[[#This Row],[3 Proficient]]))</f>
        <v/>
      </c>
      <c r="M18" s="15"/>
      <c r="N18">
        <f t="shared" si="0"/>
        <v>0</v>
      </c>
      <c r="O18">
        <f t="shared" si="1"/>
        <v>0</v>
      </c>
      <c r="P18">
        <f t="shared" si="2"/>
        <v>0</v>
      </c>
      <c r="Q18" t="str">
        <f t="shared" si="3"/>
        <v/>
      </c>
      <c r="R18" s="95" t="str">
        <f>IF(OR(ISBLANK(Data[[#This Row],[1 Assessed]]),ISBLANK(Data[[#This Row],[Comp]]),Data[[#This Row],[Comp]]=0),"",Data[[#This Row],[1 Assessed]]/Data[[#This Row],[Comp]])</f>
        <v/>
      </c>
      <c r="S18" s="95" t="str">
        <f>IF(OR(ISBLANK(Data[[#This Row],[1 Proficient]]),ISBLANK(Data[[#This Row],[1 Assessed]]),Data[[#This Row],[1 Assessed]]=0),"",Data[[#This Row],[1 Proficient]]/Data[[#This Row],[1 Assessed]])</f>
        <v/>
      </c>
      <c r="T18" t="str">
        <f t="shared" si="4"/>
        <v/>
      </c>
      <c r="U18" s="1" t="str">
        <f>IF(OR(ISBLANK(Data[[#This Row],[2 Assessed]]),ISBLANK(Data[[#This Row],[Comp]]),Data[[#This Row],[Comp]]=0),"",Data[[#This Row],[2 Assessed]]/Data[[#This Row],[Comp]])</f>
        <v/>
      </c>
      <c r="V18" s="1" t="str">
        <f>IF(OR(ISBLANK(Data[[#This Row],[2 Proficient]]),ISBLANK(Data[[#This Row],[2 Assessed]]),Data[[#This Row],[2 Assessed]]=0),"",Data[[#This Row],[2 Proficient]]/Data[[#This Row],[2 Assessed]])</f>
        <v/>
      </c>
      <c r="W18" t="str">
        <f t="shared" si="5"/>
        <v/>
      </c>
      <c r="X18" s="1" t="str">
        <f>IF(OR(ISBLANK(Data[[#This Row],[3 Assessed]]),ISBLANK(Data[[#This Row],[Comp]]),Data[[#This Row],[Comp]]=0),"",Data[[#This Row],[3 Assessed]]/Data[[#This Row],[Comp]])</f>
        <v/>
      </c>
      <c r="Y18" s="1" t="str">
        <f>IF(OR(ISBLANK(Data[[#This Row],[3 Proficient]]),ISBLANK(Data[[#This Row],[3 Assessed]]),Data[[#This Row],[3 Assessed]]=0),"",Data[[#This Row],[3 Proficient]]/Data[[#This Row],[3 Assessed]])</f>
        <v/>
      </c>
      <c r="Z18" s="95" t="str">
        <f>IF(OR(ISBLANK(Data[[#This Row],[Enr]]),ISBLANK(Data[[#This Row],[Comp]])),"",Data[[#This Row],[Comp]]/Data[[#This Row],[Enr]])</f>
        <v/>
      </c>
    </row>
    <row r="19" spans="1:26" x14ac:dyDescent="0.25">
      <c r="A19" s="12"/>
      <c r="B19" s="13"/>
      <c r="C19" s="14"/>
      <c r="D19" s="14"/>
      <c r="E19" s="69"/>
      <c r="F19" s="70"/>
      <c r="G19" s="14"/>
      <c r="H19" s="70"/>
      <c r="I19" s="14"/>
      <c r="J19" s="70"/>
      <c r="K19" s="89" t="str">
        <f>IF(AND(ISBLANK(Data[[#This Row],[1 Assessed]]),ISBLANK(Data[[#This Row],[2 Assessed]]),ISBLANK(Data[[#This Row],[3 Assessed]])),"",AVERAGE(Data[[#This Row],[1 Assessed]],Data[[#This Row],[2 Assessed]]))</f>
        <v/>
      </c>
      <c r="L19" s="76" t="str">
        <f>IF(AND(ISBLANK(Data[[#This Row],[1 Proficient]]),ISBLANK(Data[[#This Row],[2 Proficient]]),ISBLANK(Data[[#This Row],[3 Proficient]])),"",AVERAGE(Data[[#This Row],[1 Proficient]],Data[[#This Row],[2 Proficient]],Data[[#This Row],[3 Proficient]]))</f>
        <v/>
      </c>
      <c r="M19" s="15"/>
      <c r="N19">
        <f t="shared" si="0"/>
        <v>0</v>
      </c>
      <c r="O19">
        <f t="shared" si="1"/>
        <v>0</v>
      </c>
      <c r="P19">
        <f t="shared" si="2"/>
        <v>0</v>
      </c>
      <c r="Q19" t="str">
        <f t="shared" si="3"/>
        <v/>
      </c>
      <c r="R19" s="95" t="str">
        <f>IF(OR(ISBLANK(Data[[#This Row],[1 Assessed]]),ISBLANK(Data[[#This Row],[Comp]]),Data[[#This Row],[Comp]]=0),"",Data[[#This Row],[1 Assessed]]/Data[[#This Row],[Comp]])</f>
        <v/>
      </c>
      <c r="S19" s="95" t="str">
        <f>IF(OR(ISBLANK(Data[[#This Row],[1 Proficient]]),ISBLANK(Data[[#This Row],[1 Assessed]]),Data[[#This Row],[1 Assessed]]=0),"",Data[[#This Row],[1 Proficient]]/Data[[#This Row],[1 Assessed]])</f>
        <v/>
      </c>
      <c r="T19" t="str">
        <f t="shared" si="4"/>
        <v/>
      </c>
      <c r="U19" s="1" t="str">
        <f>IF(OR(ISBLANK(Data[[#This Row],[2 Assessed]]),ISBLANK(Data[[#This Row],[Comp]]),Data[[#This Row],[Comp]]=0),"",Data[[#This Row],[2 Assessed]]/Data[[#This Row],[Comp]])</f>
        <v/>
      </c>
      <c r="V19" s="1" t="str">
        <f>IF(OR(ISBLANK(Data[[#This Row],[2 Proficient]]),ISBLANK(Data[[#This Row],[2 Assessed]]),Data[[#This Row],[2 Assessed]]=0),"",Data[[#This Row],[2 Proficient]]/Data[[#This Row],[2 Assessed]])</f>
        <v/>
      </c>
      <c r="W19" t="str">
        <f t="shared" si="5"/>
        <v/>
      </c>
      <c r="X19" s="1" t="str">
        <f>IF(OR(ISBLANK(Data[[#This Row],[3 Assessed]]),ISBLANK(Data[[#This Row],[Comp]]),Data[[#This Row],[Comp]]=0),"",Data[[#This Row],[3 Assessed]]/Data[[#This Row],[Comp]])</f>
        <v/>
      </c>
      <c r="Y19" s="1" t="str">
        <f>IF(OR(ISBLANK(Data[[#This Row],[3 Proficient]]),ISBLANK(Data[[#This Row],[3 Assessed]]),Data[[#This Row],[3 Assessed]]=0),"",Data[[#This Row],[3 Proficient]]/Data[[#This Row],[3 Assessed]])</f>
        <v/>
      </c>
      <c r="Z19" s="95" t="str">
        <f>IF(OR(ISBLANK(Data[[#This Row],[Enr]]),ISBLANK(Data[[#This Row],[Comp]])),"",Data[[#This Row],[Comp]]/Data[[#This Row],[Enr]])</f>
        <v/>
      </c>
    </row>
    <row r="20" spans="1:26" x14ac:dyDescent="0.25">
      <c r="A20" s="12"/>
      <c r="B20" s="13"/>
      <c r="C20" s="14"/>
      <c r="D20" s="14"/>
      <c r="E20" s="69"/>
      <c r="F20" s="70"/>
      <c r="G20" s="14"/>
      <c r="H20" s="70"/>
      <c r="I20" s="14"/>
      <c r="J20" s="70"/>
      <c r="K20" s="89" t="str">
        <f>IF(AND(ISBLANK(Data[[#This Row],[1 Assessed]]),ISBLANK(Data[[#This Row],[2 Assessed]]),ISBLANK(Data[[#This Row],[3 Assessed]])),"",AVERAGE(Data[[#This Row],[1 Assessed]],Data[[#This Row],[2 Assessed]]))</f>
        <v/>
      </c>
      <c r="L20" s="76" t="str">
        <f>IF(AND(ISBLANK(Data[[#This Row],[1 Proficient]]),ISBLANK(Data[[#This Row],[2 Proficient]]),ISBLANK(Data[[#This Row],[3 Proficient]])),"",AVERAGE(Data[[#This Row],[1 Proficient]],Data[[#This Row],[2 Proficient]],Data[[#This Row],[3 Proficient]]))</f>
        <v/>
      </c>
      <c r="M20" s="15"/>
      <c r="N20">
        <f t="shared" si="0"/>
        <v>0</v>
      </c>
      <c r="O20">
        <f t="shared" si="1"/>
        <v>0</v>
      </c>
      <c r="P20">
        <f t="shared" si="2"/>
        <v>0</v>
      </c>
      <c r="Q20" t="str">
        <f t="shared" si="3"/>
        <v/>
      </c>
      <c r="R20" s="95" t="str">
        <f>IF(OR(ISBLANK(Data[[#This Row],[1 Assessed]]),ISBLANK(Data[[#This Row],[Comp]]),Data[[#This Row],[Comp]]=0),"",Data[[#This Row],[1 Assessed]]/Data[[#This Row],[Comp]])</f>
        <v/>
      </c>
      <c r="S20" s="95" t="str">
        <f>IF(OR(ISBLANK(Data[[#This Row],[1 Proficient]]),ISBLANK(Data[[#This Row],[1 Assessed]]),Data[[#This Row],[1 Assessed]]=0),"",Data[[#This Row],[1 Proficient]]/Data[[#This Row],[1 Assessed]])</f>
        <v/>
      </c>
      <c r="T20" t="str">
        <f t="shared" si="4"/>
        <v/>
      </c>
      <c r="U20" s="1" t="str">
        <f>IF(OR(ISBLANK(Data[[#This Row],[2 Assessed]]),ISBLANK(Data[[#This Row],[Comp]]),Data[[#This Row],[Comp]]=0),"",Data[[#This Row],[2 Assessed]]/Data[[#This Row],[Comp]])</f>
        <v/>
      </c>
      <c r="V20" s="1" t="str">
        <f>IF(OR(ISBLANK(Data[[#This Row],[2 Proficient]]),ISBLANK(Data[[#This Row],[2 Assessed]]),Data[[#This Row],[2 Assessed]]=0),"",Data[[#This Row],[2 Proficient]]/Data[[#This Row],[2 Assessed]])</f>
        <v/>
      </c>
      <c r="W20" t="str">
        <f t="shared" si="5"/>
        <v/>
      </c>
      <c r="X20" s="1" t="str">
        <f>IF(OR(ISBLANK(Data[[#This Row],[3 Assessed]]),ISBLANK(Data[[#This Row],[Comp]]),Data[[#This Row],[Comp]]=0),"",Data[[#This Row],[3 Assessed]]/Data[[#This Row],[Comp]])</f>
        <v/>
      </c>
      <c r="Y20" s="1" t="str">
        <f>IF(OR(ISBLANK(Data[[#This Row],[3 Proficient]]),ISBLANK(Data[[#This Row],[3 Assessed]]),Data[[#This Row],[3 Assessed]]=0),"",Data[[#This Row],[3 Proficient]]/Data[[#This Row],[3 Assessed]])</f>
        <v/>
      </c>
      <c r="Z20" s="95" t="str">
        <f>IF(OR(ISBLANK(Data[[#This Row],[Enr]]),ISBLANK(Data[[#This Row],[Comp]])),"",Data[[#This Row],[Comp]]/Data[[#This Row],[Enr]])</f>
        <v/>
      </c>
    </row>
    <row r="21" spans="1:26" x14ac:dyDescent="0.25">
      <c r="A21" s="12"/>
      <c r="B21" s="13"/>
      <c r="C21" s="14"/>
      <c r="D21" s="14"/>
      <c r="E21" s="69"/>
      <c r="F21" s="70"/>
      <c r="G21" s="14"/>
      <c r="H21" s="70"/>
      <c r="I21" s="14"/>
      <c r="J21" s="70"/>
      <c r="K21" s="89" t="str">
        <f>IF(AND(ISBLANK(Data[[#This Row],[1 Assessed]]),ISBLANK(Data[[#This Row],[2 Assessed]]),ISBLANK(Data[[#This Row],[3 Assessed]])),"",AVERAGE(Data[[#This Row],[1 Assessed]],Data[[#This Row],[2 Assessed]]))</f>
        <v/>
      </c>
      <c r="L21" s="76" t="str">
        <f>IF(AND(ISBLANK(Data[[#This Row],[1 Proficient]]),ISBLANK(Data[[#This Row],[2 Proficient]]),ISBLANK(Data[[#This Row],[3 Proficient]])),"",AVERAGE(Data[[#This Row],[1 Proficient]],Data[[#This Row],[2 Proficient]],Data[[#This Row],[3 Proficient]]))</f>
        <v/>
      </c>
      <c r="M21" s="15"/>
      <c r="N21">
        <f t="shared" si="0"/>
        <v>0</v>
      </c>
      <c r="O21">
        <f t="shared" si="1"/>
        <v>0</v>
      </c>
      <c r="P21">
        <f t="shared" si="2"/>
        <v>0</v>
      </c>
      <c r="Q21" t="str">
        <f t="shared" si="3"/>
        <v/>
      </c>
      <c r="R21" s="95" t="str">
        <f>IF(OR(ISBLANK(Data[[#This Row],[1 Assessed]]),ISBLANK(Data[[#This Row],[Comp]]),Data[[#This Row],[Comp]]=0),"",Data[[#This Row],[1 Assessed]]/Data[[#This Row],[Comp]])</f>
        <v/>
      </c>
      <c r="S21" s="95" t="str">
        <f>IF(OR(ISBLANK(Data[[#This Row],[1 Proficient]]),ISBLANK(Data[[#This Row],[1 Assessed]]),Data[[#This Row],[1 Assessed]]=0),"",Data[[#This Row],[1 Proficient]]/Data[[#This Row],[1 Assessed]])</f>
        <v/>
      </c>
      <c r="T21" t="str">
        <f t="shared" si="4"/>
        <v/>
      </c>
      <c r="U21" s="1" t="str">
        <f>IF(OR(ISBLANK(Data[[#This Row],[2 Assessed]]),ISBLANK(Data[[#This Row],[Comp]]),Data[[#This Row],[Comp]]=0),"",Data[[#This Row],[2 Assessed]]/Data[[#This Row],[Comp]])</f>
        <v/>
      </c>
      <c r="V21" s="1" t="str">
        <f>IF(OR(ISBLANK(Data[[#This Row],[2 Proficient]]),ISBLANK(Data[[#This Row],[2 Assessed]]),Data[[#This Row],[2 Assessed]]=0),"",Data[[#This Row],[2 Proficient]]/Data[[#This Row],[2 Assessed]])</f>
        <v/>
      </c>
      <c r="W21" t="str">
        <f t="shared" si="5"/>
        <v/>
      </c>
      <c r="X21" s="1" t="str">
        <f>IF(OR(ISBLANK(Data[[#This Row],[3 Assessed]]),ISBLANK(Data[[#This Row],[Comp]]),Data[[#This Row],[Comp]]=0),"",Data[[#This Row],[3 Assessed]]/Data[[#This Row],[Comp]])</f>
        <v/>
      </c>
      <c r="Y21" s="1" t="str">
        <f>IF(OR(ISBLANK(Data[[#This Row],[3 Proficient]]),ISBLANK(Data[[#This Row],[3 Assessed]]),Data[[#This Row],[3 Assessed]]=0),"",Data[[#This Row],[3 Proficient]]/Data[[#This Row],[3 Assessed]])</f>
        <v/>
      </c>
      <c r="Z21" s="95" t="str">
        <f>IF(OR(ISBLANK(Data[[#This Row],[Enr]]),ISBLANK(Data[[#This Row],[Comp]])),"",Data[[#This Row],[Comp]]/Data[[#This Row],[Enr]])</f>
        <v/>
      </c>
    </row>
    <row r="22" spans="1:26" x14ac:dyDescent="0.25">
      <c r="A22" s="12"/>
      <c r="B22" s="13"/>
      <c r="C22" s="14"/>
      <c r="D22" s="14"/>
      <c r="E22" s="69"/>
      <c r="F22" s="70"/>
      <c r="G22" s="14"/>
      <c r="H22" s="70"/>
      <c r="I22" s="14"/>
      <c r="J22" s="70"/>
      <c r="K22" s="89" t="str">
        <f>IF(AND(ISBLANK(Data[[#This Row],[1 Assessed]]),ISBLANK(Data[[#This Row],[2 Assessed]]),ISBLANK(Data[[#This Row],[3 Assessed]])),"",AVERAGE(Data[[#This Row],[1 Assessed]],Data[[#This Row],[2 Assessed]]))</f>
        <v/>
      </c>
      <c r="L22" s="76" t="str">
        <f>IF(AND(ISBLANK(Data[[#This Row],[1 Proficient]]),ISBLANK(Data[[#This Row],[2 Proficient]]),ISBLANK(Data[[#This Row],[3 Proficient]])),"",AVERAGE(Data[[#This Row],[1 Proficient]],Data[[#This Row],[2 Proficient]],Data[[#This Row],[3 Proficient]]))</f>
        <v/>
      </c>
      <c r="M22" s="15"/>
      <c r="N22">
        <f t="shared" si="0"/>
        <v>0</v>
      </c>
      <c r="O22">
        <f t="shared" si="1"/>
        <v>0</v>
      </c>
      <c r="P22">
        <f t="shared" si="2"/>
        <v>0</v>
      </c>
      <c r="Q22" t="str">
        <f t="shared" si="3"/>
        <v/>
      </c>
      <c r="R22" s="95" t="str">
        <f>IF(OR(ISBLANK(Data[[#This Row],[1 Assessed]]),ISBLANK(Data[[#This Row],[Comp]]),Data[[#This Row],[Comp]]=0),"",Data[[#This Row],[1 Assessed]]/Data[[#This Row],[Comp]])</f>
        <v/>
      </c>
      <c r="S22" s="95" t="str">
        <f>IF(OR(ISBLANK(Data[[#This Row],[1 Proficient]]),ISBLANK(Data[[#This Row],[1 Assessed]]),Data[[#This Row],[1 Assessed]]=0),"",Data[[#This Row],[1 Proficient]]/Data[[#This Row],[1 Assessed]])</f>
        <v/>
      </c>
      <c r="T22" t="str">
        <f t="shared" si="4"/>
        <v/>
      </c>
      <c r="U22" s="1" t="str">
        <f>IF(OR(ISBLANK(Data[[#This Row],[2 Assessed]]),ISBLANK(Data[[#This Row],[Comp]]),Data[[#This Row],[Comp]]=0),"",Data[[#This Row],[2 Assessed]]/Data[[#This Row],[Comp]])</f>
        <v/>
      </c>
      <c r="V22" s="1" t="str">
        <f>IF(OR(ISBLANK(Data[[#This Row],[2 Proficient]]),ISBLANK(Data[[#This Row],[2 Assessed]]),Data[[#This Row],[2 Assessed]]=0),"",Data[[#This Row],[2 Proficient]]/Data[[#This Row],[2 Assessed]])</f>
        <v/>
      </c>
      <c r="W22" t="str">
        <f t="shared" si="5"/>
        <v/>
      </c>
      <c r="X22" s="1" t="str">
        <f>IF(OR(ISBLANK(Data[[#This Row],[3 Assessed]]),ISBLANK(Data[[#This Row],[Comp]]),Data[[#This Row],[Comp]]=0),"",Data[[#This Row],[3 Assessed]]/Data[[#This Row],[Comp]])</f>
        <v/>
      </c>
      <c r="Y22" s="1" t="str">
        <f>IF(OR(ISBLANK(Data[[#This Row],[3 Proficient]]),ISBLANK(Data[[#This Row],[3 Assessed]]),Data[[#This Row],[3 Assessed]]=0),"",Data[[#This Row],[3 Proficient]]/Data[[#This Row],[3 Assessed]])</f>
        <v/>
      </c>
      <c r="Z22" s="95" t="str">
        <f>IF(OR(ISBLANK(Data[[#This Row],[Enr]]),ISBLANK(Data[[#This Row],[Comp]])),"",Data[[#This Row],[Comp]]/Data[[#This Row],[Enr]])</f>
        <v/>
      </c>
    </row>
    <row r="23" spans="1:26" x14ac:dyDescent="0.25">
      <c r="A23" s="12"/>
      <c r="B23" s="13"/>
      <c r="C23" s="14"/>
      <c r="D23" s="14"/>
      <c r="E23" s="69"/>
      <c r="F23" s="70"/>
      <c r="G23" s="14"/>
      <c r="H23" s="70"/>
      <c r="I23" s="14"/>
      <c r="J23" s="70"/>
      <c r="K23" s="89" t="str">
        <f>IF(AND(ISBLANK(Data[[#This Row],[1 Assessed]]),ISBLANK(Data[[#This Row],[2 Assessed]]),ISBLANK(Data[[#This Row],[3 Assessed]])),"",AVERAGE(Data[[#This Row],[1 Assessed]],Data[[#This Row],[2 Assessed]]))</f>
        <v/>
      </c>
      <c r="L23" s="76" t="str">
        <f>IF(AND(ISBLANK(Data[[#This Row],[1 Proficient]]),ISBLANK(Data[[#This Row],[2 Proficient]]),ISBLANK(Data[[#This Row],[3 Proficient]])),"",AVERAGE(Data[[#This Row],[1 Proficient]],Data[[#This Row],[2 Proficient]],Data[[#This Row],[3 Proficient]]))</f>
        <v/>
      </c>
      <c r="M23" s="15"/>
      <c r="N23">
        <f t="shared" si="0"/>
        <v>0</v>
      </c>
      <c r="O23">
        <f t="shared" si="1"/>
        <v>0</v>
      </c>
      <c r="P23">
        <f t="shared" si="2"/>
        <v>0</v>
      </c>
      <c r="Q23" t="str">
        <f t="shared" si="3"/>
        <v/>
      </c>
      <c r="R23" s="95" t="str">
        <f>IF(OR(ISBLANK(Data[[#This Row],[1 Assessed]]),ISBLANK(Data[[#This Row],[Comp]]),Data[[#This Row],[Comp]]=0),"",Data[[#This Row],[1 Assessed]]/Data[[#This Row],[Comp]])</f>
        <v/>
      </c>
      <c r="S23" s="95" t="str">
        <f>IF(OR(ISBLANK(Data[[#This Row],[1 Proficient]]),ISBLANK(Data[[#This Row],[1 Assessed]]),Data[[#This Row],[1 Assessed]]=0),"",Data[[#This Row],[1 Proficient]]/Data[[#This Row],[1 Assessed]])</f>
        <v/>
      </c>
      <c r="T23" t="str">
        <f t="shared" si="4"/>
        <v/>
      </c>
      <c r="U23" s="1" t="str">
        <f>IF(OR(ISBLANK(Data[[#This Row],[2 Assessed]]),ISBLANK(Data[[#This Row],[Comp]]),Data[[#This Row],[Comp]]=0),"",Data[[#This Row],[2 Assessed]]/Data[[#This Row],[Comp]])</f>
        <v/>
      </c>
      <c r="V23" s="1" t="str">
        <f>IF(OR(ISBLANK(Data[[#This Row],[2 Proficient]]),ISBLANK(Data[[#This Row],[2 Assessed]]),Data[[#This Row],[2 Assessed]]=0),"",Data[[#This Row],[2 Proficient]]/Data[[#This Row],[2 Assessed]])</f>
        <v/>
      </c>
      <c r="W23" t="str">
        <f t="shared" si="5"/>
        <v/>
      </c>
      <c r="X23" s="1" t="str">
        <f>IF(OR(ISBLANK(Data[[#This Row],[3 Assessed]]),ISBLANK(Data[[#This Row],[Comp]]),Data[[#This Row],[Comp]]=0),"",Data[[#This Row],[3 Assessed]]/Data[[#This Row],[Comp]])</f>
        <v/>
      </c>
      <c r="Y23" s="1" t="str">
        <f>IF(OR(ISBLANK(Data[[#This Row],[3 Proficient]]),ISBLANK(Data[[#This Row],[3 Assessed]]),Data[[#This Row],[3 Assessed]]=0),"",Data[[#This Row],[3 Proficient]]/Data[[#This Row],[3 Assessed]])</f>
        <v/>
      </c>
      <c r="Z23" s="95" t="str">
        <f>IF(OR(ISBLANK(Data[[#This Row],[Enr]]),ISBLANK(Data[[#This Row],[Comp]])),"",Data[[#This Row],[Comp]]/Data[[#This Row],[Enr]])</f>
        <v/>
      </c>
    </row>
    <row r="24" spans="1:26" x14ac:dyDescent="0.25">
      <c r="A24" s="12"/>
      <c r="B24" s="13"/>
      <c r="C24" s="14"/>
      <c r="D24" s="14"/>
      <c r="E24" s="69"/>
      <c r="F24" s="70"/>
      <c r="G24" s="14"/>
      <c r="H24" s="70"/>
      <c r="I24" s="14"/>
      <c r="J24" s="70"/>
      <c r="K24" s="89" t="str">
        <f>IF(AND(ISBLANK(Data[[#This Row],[1 Assessed]]),ISBLANK(Data[[#This Row],[2 Assessed]]),ISBLANK(Data[[#This Row],[3 Assessed]])),"",AVERAGE(Data[[#This Row],[1 Assessed]],Data[[#This Row],[2 Assessed]]))</f>
        <v/>
      </c>
      <c r="L24" s="76" t="str">
        <f>IF(AND(ISBLANK(Data[[#This Row],[1 Proficient]]),ISBLANK(Data[[#This Row],[2 Proficient]]),ISBLANK(Data[[#This Row],[3 Proficient]])),"",AVERAGE(Data[[#This Row],[1 Proficient]],Data[[#This Row],[2 Proficient]],Data[[#This Row],[3 Proficient]]))</f>
        <v/>
      </c>
      <c r="M24" s="15"/>
      <c r="N24">
        <f t="shared" si="0"/>
        <v>0</v>
      </c>
      <c r="O24">
        <f t="shared" si="1"/>
        <v>0</v>
      </c>
      <c r="P24">
        <f t="shared" si="2"/>
        <v>0</v>
      </c>
      <c r="Q24" t="str">
        <f t="shared" si="3"/>
        <v/>
      </c>
      <c r="R24" s="95" t="str">
        <f>IF(OR(ISBLANK(Data[[#This Row],[1 Assessed]]),ISBLANK(Data[[#This Row],[Comp]]),Data[[#This Row],[Comp]]=0),"",Data[[#This Row],[1 Assessed]]/Data[[#This Row],[Comp]])</f>
        <v/>
      </c>
      <c r="S24" s="95" t="str">
        <f>IF(OR(ISBLANK(Data[[#This Row],[1 Proficient]]),ISBLANK(Data[[#This Row],[1 Assessed]]),Data[[#This Row],[1 Assessed]]=0),"",Data[[#This Row],[1 Proficient]]/Data[[#This Row],[1 Assessed]])</f>
        <v/>
      </c>
      <c r="T24" t="str">
        <f t="shared" si="4"/>
        <v/>
      </c>
      <c r="U24" s="1" t="str">
        <f>IF(OR(ISBLANK(Data[[#This Row],[2 Assessed]]),ISBLANK(Data[[#This Row],[Comp]]),Data[[#This Row],[Comp]]=0),"",Data[[#This Row],[2 Assessed]]/Data[[#This Row],[Comp]])</f>
        <v/>
      </c>
      <c r="V24" s="1" t="str">
        <f>IF(OR(ISBLANK(Data[[#This Row],[2 Proficient]]),ISBLANK(Data[[#This Row],[2 Assessed]]),Data[[#This Row],[2 Assessed]]=0),"",Data[[#This Row],[2 Proficient]]/Data[[#This Row],[2 Assessed]])</f>
        <v/>
      </c>
      <c r="W24" t="str">
        <f t="shared" si="5"/>
        <v/>
      </c>
      <c r="X24" s="1" t="str">
        <f>IF(OR(ISBLANK(Data[[#This Row],[3 Assessed]]),ISBLANK(Data[[#This Row],[Comp]]),Data[[#This Row],[Comp]]=0),"",Data[[#This Row],[3 Assessed]]/Data[[#This Row],[Comp]])</f>
        <v/>
      </c>
      <c r="Y24" s="1" t="str">
        <f>IF(OR(ISBLANK(Data[[#This Row],[3 Proficient]]),ISBLANK(Data[[#This Row],[3 Assessed]]),Data[[#This Row],[3 Assessed]]=0),"",Data[[#This Row],[3 Proficient]]/Data[[#This Row],[3 Assessed]])</f>
        <v/>
      </c>
      <c r="Z24" s="95" t="str">
        <f>IF(OR(ISBLANK(Data[[#This Row],[Enr]]),ISBLANK(Data[[#This Row],[Comp]])),"",Data[[#This Row],[Comp]]/Data[[#This Row],[Enr]])</f>
        <v/>
      </c>
    </row>
    <row r="25" spans="1:26" x14ac:dyDescent="0.25">
      <c r="A25" s="12"/>
      <c r="B25" s="13"/>
      <c r="C25" s="14"/>
      <c r="D25" s="14"/>
      <c r="E25" s="69"/>
      <c r="F25" s="70"/>
      <c r="G25" s="14"/>
      <c r="H25" s="70"/>
      <c r="I25" s="14"/>
      <c r="J25" s="70"/>
      <c r="K25" s="89" t="str">
        <f>IF(AND(ISBLANK(Data[[#This Row],[1 Assessed]]),ISBLANK(Data[[#This Row],[2 Assessed]]),ISBLANK(Data[[#This Row],[3 Assessed]])),"",AVERAGE(Data[[#This Row],[1 Assessed]],Data[[#This Row],[2 Assessed]]))</f>
        <v/>
      </c>
      <c r="L25" s="76" t="str">
        <f>IF(AND(ISBLANK(Data[[#This Row],[1 Proficient]]),ISBLANK(Data[[#This Row],[2 Proficient]]),ISBLANK(Data[[#This Row],[3 Proficient]])),"",AVERAGE(Data[[#This Row],[1 Proficient]],Data[[#This Row],[2 Proficient]],Data[[#This Row],[3 Proficient]]))</f>
        <v/>
      </c>
      <c r="M25" s="15"/>
      <c r="N25">
        <f t="shared" si="0"/>
        <v>0</v>
      </c>
      <c r="O25">
        <f t="shared" si="1"/>
        <v>0</v>
      </c>
      <c r="P25">
        <f t="shared" si="2"/>
        <v>0</v>
      </c>
      <c r="Q25" t="str">
        <f t="shared" si="3"/>
        <v/>
      </c>
      <c r="R25" s="95" t="str">
        <f>IF(OR(ISBLANK(Data[[#This Row],[1 Assessed]]),ISBLANK(Data[[#This Row],[Comp]]),Data[[#This Row],[Comp]]=0),"",Data[[#This Row],[1 Assessed]]/Data[[#This Row],[Comp]])</f>
        <v/>
      </c>
      <c r="S25" s="95" t="str">
        <f>IF(OR(ISBLANK(Data[[#This Row],[1 Proficient]]),ISBLANK(Data[[#This Row],[1 Assessed]]),Data[[#This Row],[1 Assessed]]=0),"",Data[[#This Row],[1 Proficient]]/Data[[#This Row],[1 Assessed]])</f>
        <v/>
      </c>
      <c r="T25" t="str">
        <f t="shared" si="4"/>
        <v/>
      </c>
      <c r="U25" s="1" t="str">
        <f>IF(OR(ISBLANK(Data[[#This Row],[2 Assessed]]),ISBLANK(Data[[#This Row],[Comp]]),Data[[#This Row],[Comp]]=0),"",Data[[#This Row],[2 Assessed]]/Data[[#This Row],[Comp]])</f>
        <v/>
      </c>
      <c r="V25" s="1" t="str">
        <f>IF(OR(ISBLANK(Data[[#This Row],[2 Proficient]]),ISBLANK(Data[[#This Row],[2 Assessed]]),Data[[#This Row],[2 Assessed]]=0),"",Data[[#This Row],[2 Proficient]]/Data[[#This Row],[2 Assessed]])</f>
        <v/>
      </c>
      <c r="W25" t="str">
        <f t="shared" si="5"/>
        <v/>
      </c>
      <c r="X25" s="1" t="str">
        <f>IF(OR(ISBLANK(Data[[#This Row],[3 Assessed]]),ISBLANK(Data[[#This Row],[Comp]]),Data[[#This Row],[Comp]]=0),"",Data[[#This Row],[3 Assessed]]/Data[[#This Row],[Comp]])</f>
        <v/>
      </c>
      <c r="Y25" s="1" t="str">
        <f>IF(OR(ISBLANK(Data[[#This Row],[3 Proficient]]),ISBLANK(Data[[#This Row],[3 Assessed]]),Data[[#This Row],[3 Assessed]]=0),"",Data[[#This Row],[3 Proficient]]/Data[[#This Row],[3 Assessed]])</f>
        <v/>
      </c>
      <c r="Z25" s="95" t="str">
        <f>IF(OR(ISBLANK(Data[[#This Row],[Enr]]),ISBLANK(Data[[#This Row],[Comp]])),"",Data[[#This Row],[Comp]]/Data[[#This Row],[Enr]])</f>
        <v/>
      </c>
    </row>
    <row r="26" spans="1:26" x14ac:dyDescent="0.25">
      <c r="A26" s="12"/>
      <c r="B26" s="13"/>
      <c r="C26" s="14"/>
      <c r="D26" s="14"/>
      <c r="E26" s="69"/>
      <c r="F26" s="70"/>
      <c r="G26" s="14"/>
      <c r="H26" s="70"/>
      <c r="I26" s="14"/>
      <c r="J26" s="70"/>
      <c r="K26" s="89" t="str">
        <f>IF(AND(ISBLANK(Data[[#This Row],[1 Assessed]]),ISBLANK(Data[[#This Row],[2 Assessed]]),ISBLANK(Data[[#This Row],[3 Assessed]])),"",AVERAGE(Data[[#This Row],[1 Assessed]],Data[[#This Row],[2 Assessed]]))</f>
        <v/>
      </c>
      <c r="L26" s="76" t="str">
        <f>IF(AND(ISBLANK(Data[[#This Row],[1 Proficient]]),ISBLANK(Data[[#This Row],[2 Proficient]]),ISBLANK(Data[[#This Row],[3 Proficient]])),"",AVERAGE(Data[[#This Row],[1 Proficient]],Data[[#This Row],[2 Proficient]],Data[[#This Row],[3 Proficient]]))</f>
        <v/>
      </c>
      <c r="M26" s="15"/>
      <c r="N26">
        <f t="shared" si="0"/>
        <v>0</v>
      </c>
      <c r="O26">
        <f t="shared" si="1"/>
        <v>0</v>
      </c>
      <c r="P26">
        <f t="shared" si="2"/>
        <v>0</v>
      </c>
      <c r="Q26" t="str">
        <f t="shared" si="3"/>
        <v/>
      </c>
      <c r="R26" s="95" t="str">
        <f>IF(OR(ISBLANK(Data[[#This Row],[1 Assessed]]),ISBLANK(Data[[#This Row],[Comp]]),Data[[#This Row],[Comp]]=0),"",Data[[#This Row],[1 Assessed]]/Data[[#This Row],[Comp]])</f>
        <v/>
      </c>
      <c r="S26" s="95" t="str">
        <f>IF(OR(ISBLANK(Data[[#This Row],[1 Proficient]]),ISBLANK(Data[[#This Row],[1 Assessed]]),Data[[#This Row],[1 Assessed]]=0),"",Data[[#This Row],[1 Proficient]]/Data[[#This Row],[1 Assessed]])</f>
        <v/>
      </c>
      <c r="T26" t="str">
        <f t="shared" si="4"/>
        <v/>
      </c>
      <c r="U26" s="1" t="str">
        <f>IF(OR(ISBLANK(Data[[#This Row],[2 Assessed]]),ISBLANK(Data[[#This Row],[Comp]]),Data[[#This Row],[Comp]]=0),"",Data[[#This Row],[2 Assessed]]/Data[[#This Row],[Comp]])</f>
        <v/>
      </c>
      <c r="V26" s="1" t="str">
        <f>IF(OR(ISBLANK(Data[[#This Row],[2 Proficient]]),ISBLANK(Data[[#This Row],[2 Assessed]]),Data[[#This Row],[2 Assessed]]=0),"",Data[[#This Row],[2 Proficient]]/Data[[#This Row],[2 Assessed]])</f>
        <v/>
      </c>
      <c r="W26" t="str">
        <f t="shared" si="5"/>
        <v/>
      </c>
      <c r="X26" s="1" t="str">
        <f>IF(OR(ISBLANK(Data[[#This Row],[3 Assessed]]),ISBLANK(Data[[#This Row],[Comp]]),Data[[#This Row],[Comp]]=0),"",Data[[#This Row],[3 Assessed]]/Data[[#This Row],[Comp]])</f>
        <v/>
      </c>
      <c r="Y26" s="1" t="str">
        <f>IF(OR(ISBLANK(Data[[#This Row],[3 Proficient]]),ISBLANK(Data[[#This Row],[3 Assessed]]),Data[[#This Row],[3 Assessed]]=0),"",Data[[#This Row],[3 Proficient]]/Data[[#This Row],[3 Assessed]])</f>
        <v/>
      </c>
      <c r="Z26" s="95" t="str">
        <f>IF(OR(ISBLANK(Data[[#This Row],[Enr]]),ISBLANK(Data[[#This Row],[Comp]])),"",Data[[#This Row],[Comp]]/Data[[#This Row],[Enr]])</f>
        <v/>
      </c>
    </row>
    <row r="27" spans="1:26" x14ac:dyDescent="0.25">
      <c r="A27" s="12"/>
      <c r="B27" s="13"/>
      <c r="C27" s="14"/>
      <c r="D27" s="14"/>
      <c r="E27" s="69"/>
      <c r="F27" s="70"/>
      <c r="G27" s="14"/>
      <c r="H27" s="70"/>
      <c r="I27" s="14"/>
      <c r="J27" s="70"/>
      <c r="K27" s="89" t="str">
        <f>IF(AND(ISBLANK(Data[[#This Row],[1 Assessed]]),ISBLANK(Data[[#This Row],[2 Assessed]]),ISBLANK(Data[[#This Row],[3 Assessed]])),"",AVERAGE(Data[[#This Row],[1 Assessed]],Data[[#This Row],[2 Assessed]]))</f>
        <v/>
      </c>
      <c r="L27" s="76" t="str">
        <f>IF(AND(ISBLANK(Data[[#This Row],[1 Proficient]]),ISBLANK(Data[[#This Row],[2 Proficient]]),ISBLANK(Data[[#This Row],[3 Proficient]])),"",AVERAGE(Data[[#This Row],[1 Proficient]],Data[[#This Row],[2 Proficient]],Data[[#This Row],[3 Proficient]]))</f>
        <v/>
      </c>
      <c r="M27" s="15"/>
      <c r="N27">
        <f t="shared" si="0"/>
        <v>0</v>
      </c>
      <c r="O27">
        <f t="shared" si="1"/>
        <v>0</v>
      </c>
      <c r="P27">
        <f t="shared" si="2"/>
        <v>0</v>
      </c>
      <c r="Q27" t="str">
        <f t="shared" si="3"/>
        <v/>
      </c>
      <c r="R27" s="95" t="str">
        <f>IF(OR(ISBLANK(Data[[#This Row],[1 Assessed]]),ISBLANK(Data[[#This Row],[Comp]]),Data[[#This Row],[Comp]]=0),"",Data[[#This Row],[1 Assessed]]/Data[[#This Row],[Comp]])</f>
        <v/>
      </c>
      <c r="S27" s="95" t="str">
        <f>IF(OR(ISBLANK(Data[[#This Row],[1 Proficient]]),ISBLANK(Data[[#This Row],[1 Assessed]]),Data[[#This Row],[1 Assessed]]=0),"",Data[[#This Row],[1 Proficient]]/Data[[#This Row],[1 Assessed]])</f>
        <v/>
      </c>
      <c r="T27" t="str">
        <f t="shared" si="4"/>
        <v/>
      </c>
      <c r="U27" s="1" t="str">
        <f>IF(OR(ISBLANK(Data[[#This Row],[2 Assessed]]),ISBLANK(Data[[#This Row],[Comp]]),Data[[#This Row],[Comp]]=0),"",Data[[#This Row],[2 Assessed]]/Data[[#This Row],[Comp]])</f>
        <v/>
      </c>
      <c r="V27" s="1" t="str">
        <f>IF(OR(ISBLANK(Data[[#This Row],[2 Proficient]]),ISBLANK(Data[[#This Row],[2 Assessed]]),Data[[#This Row],[2 Assessed]]=0),"",Data[[#This Row],[2 Proficient]]/Data[[#This Row],[2 Assessed]])</f>
        <v/>
      </c>
      <c r="W27" t="str">
        <f t="shared" si="5"/>
        <v/>
      </c>
      <c r="X27" s="1" t="str">
        <f>IF(OR(ISBLANK(Data[[#This Row],[3 Assessed]]),ISBLANK(Data[[#This Row],[Comp]]),Data[[#This Row],[Comp]]=0),"",Data[[#This Row],[3 Assessed]]/Data[[#This Row],[Comp]])</f>
        <v/>
      </c>
      <c r="Y27" s="1" t="str">
        <f>IF(OR(ISBLANK(Data[[#This Row],[3 Proficient]]),ISBLANK(Data[[#This Row],[3 Assessed]]),Data[[#This Row],[3 Assessed]]=0),"",Data[[#This Row],[3 Proficient]]/Data[[#This Row],[3 Assessed]])</f>
        <v/>
      </c>
      <c r="Z27" s="95" t="str">
        <f>IF(OR(ISBLANK(Data[[#This Row],[Enr]]),ISBLANK(Data[[#This Row],[Comp]])),"",Data[[#This Row],[Comp]]/Data[[#This Row],[Enr]])</f>
        <v/>
      </c>
    </row>
    <row r="28" spans="1:26" x14ac:dyDescent="0.25">
      <c r="A28" s="12"/>
      <c r="B28" s="13"/>
      <c r="C28" s="14"/>
      <c r="D28" s="14"/>
      <c r="E28" s="69"/>
      <c r="F28" s="70"/>
      <c r="G28" s="14"/>
      <c r="H28" s="70"/>
      <c r="I28" s="14"/>
      <c r="J28" s="70"/>
      <c r="K28" s="89" t="str">
        <f>IF(AND(ISBLANK(Data[[#This Row],[1 Assessed]]),ISBLANK(Data[[#This Row],[2 Assessed]]),ISBLANK(Data[[#This Row],[3 Assessed]])),"",AVERAGE(Data[[#This Row],[1 Assessed]],Data[[#This Row],[2 Assessed]]))</f>
        <v/>
      </c>
      <c r="L28" s="76" t="str">
        <f>IF(AND(ISBLANK(Data[[#This Row],[1 Proficient]]),ISBLANK(Data[[#This Row],[2 Proficient]]),ISBLANK(Data[[#This Row],[3 Proficient]])),"",AVERAGE(Data[[#This Row],[1 Proficient]],Data[[#This Row],[2 Proficient]],Data[[#This Row],[3 Proficient]]))</f>
        <v/>
      </c>
      <c r="M28" s="15"/>
      <c r="N28">
        <f t="shared" si="0"/>
        <v>0</v>
      </c>
      <c r="O28">
        <f t="shared" si="1"/>
        <v>0</v>
      </c>
      <c r="P28">
        <f t="shared" si="2"/>
        <v>0</v>
      </c>
      <c r="Q28" t="str">
        <f t="shared" si="3"/>
        <v/>
      </c>
      <c r="R28" s="95" t="str">
        <f>IF(OR(ISBLANK(Data[[#This Row],[1 Assessed]]),ISBLANK(Data[[#This Row],[Comp]]),Data[[#This Row],[Comp]]=0),"",Data[[#This Row],[1 Assessed]]/Data[[#This Row],[Comp]])</f>
        <v/>
      </c>
      <c r="S28" s="95" t="str">
        <f>IF(OR(ISBLANK(Data[[#This Row],[1 Proficient]]),ISBLANK(Data[[#This Row],[1 Assessed]]),Data[[#This Row],[1 Assessed]]=0),"",Data[[#This Row],[1 Proficient]]/Data[[#This Row],[1 Assessed]])</f>
        <v/>
      </c>
      <c r="T28" t="str">
        <f t="shared" si="4"/>
        <v/>
      </c>
      <c r="U28" s="1" t="str">
        <f>IF(OR(ISBLANK(Data[[#This Row],[2 Assessed]]),ISBLANK(Data[[#This Row],[Comp]]),Data[[#This Row],[Comp]]=0),"",Data[[#This Row],[2 Assessed]]/Data[[#This Row],[Comp]])</f>
        <v/>
      </c>
      <c r="V28" s="1" t="str">
        <f>IF(OR(ISBLANK(Data[[#This Row],[2 Proficient]]),ISBLANK(Data[[#This Row],[2 Assessed]]),Data[[#This Row],[2 Assessed]]=0),"",Data[[#This Row],[2 Proficient]]/Data[[#This Row],[2 Assessed]])</f>
        <v/>
      </c>
      <c r="W28" t="str">
        <f t="shared" si="5"/>
        <v/>
      </c>
      <c r="X28" s="1" t="str">
        <f>IF(OR(ISBLANK(Data[[#This Row],[3 Assessed]]),ISBLANK(Data[[#This Row],[Comp]]),Data[[#This Row],[Comp]]=0),"",Data[[#This Row],[3 Assessed]]/Data[[#This Row],[Comp]])</f>
        <v/>
      </c>
      <c r="Y28" s="1" t="str">
        <f>IF(OR(ISBLANK(Data[[#This Row],[3 Proficient]]),ISBLANK(Data[[#This Row],[3 Assessed]]),Data[[#This Row],[3 Assessed]]=0),"",Data[[#This Row],[3 Proficient]]/Data[[#This Row],[3 Assessed]])</f>
        <v/>
      </c>
      <c r="Z28" s="95" t="str">
        <f>IF(OR(ISBLANK(Data[[#This Row],[Enr]]),ISBLANK(Data[[#This Row],[Comp]])),"",Data[[#This Row],[Comp]]/Data[[#This Row],[Enr]])</f>
        <v/>
      </c>
    </row>
    <row r="29" spans="1:26" x14ac:dyDescent="0.25">
      <c r="A29" s="12"/>
      <c r="B29" s="13"/>
      <c r="C29" s="14"/>
      <c r="D29" s="14"/>
      <c r="E29" s="69"/>
      <c r="F29" s="70"/>
      <c r="G29" s="14"/>
      <c r="H29" s="70"/>
      <c r="I29" s="14"/>
      <c r="J29" s="70"/>
      <c r="K29" s="89" t="str">
        <f>IF(AND(ISBLANK(Data[[#This Row],[1 Assessed]]),ISBLANK(Data[[#This Row],[2 Assessed]]),ISBLANK(Data[[#This Row],[3 Assessed]])),"",AVERAGE(Data[[#This Row],[1 Assessed]],Data[[#This Row],[2 Assessed]]))</f>
        <v/>
      </c>
      <c r="L29" s="76" t="str">
        <f>IF(AND(ISBLANK(Data[[#This Row],[1 Proficient]]),ISBLANK(Data[[#This Row],[2 Proficient]]),ISBLANK(Data[[#This Row],[3 Proficient]])),"",AVERAGE(Data[[#This Row],[1 Proficient]],Data[[#This Row],[2 Proficient]],Data[[#This Row],[3 Proficient]]))</f>
        <v/>
      </c>
      <c r="M29" s="15"/>
      <c r="N29">
        <f t="shared" si="0"/>
        <v>0</v>
      </c>
      <c r="O29">
        <f t="shared" si="1"/>
        <v>0</v>
      </c>
      <c r="P29">
        <f t="shared" si="2"/>
        <v>0</v>
      </c>
      <c r="Q29" t="str">
        <f t="shared" si="3"/>
        <v/>
      </c>
      <c r="R29" s="95" t="str">
        <f>IF(OR(ISBLANK(Data[[#This Row],[1 Assessed]]),ISBLANK(Data[[#This Row],[Comp]]),Data[[#This Row],[Comp]]=0),"",Data[[#This Row],[1 Assessed]]/Data[[#This Row],[Comp]])</f>
        <v/>
      </c>
      <c r="S29" s="95" t="str">
        <f>IF(OR(ISBLANK(Data[[#This Row],[1 Proficient]]),ISBLANK(Data[[#This Row],[1 Assessed]]),Data[[#This Row],[1 Assessed]]=0),"",Data[[#This Row],[1 Proficient]]/Data[[#This Row],[1 Assessed]])</f>
        <v/>
      </c>
      <c r="T29" t="str">
        <f t="shared" si="4"/>
        <v/>
      </c>
      <c r="U29" s="1" t="str">
        <f>IF(OR(ISBLANK(Data[[#This Row],[2 Assessed]]),ISBLANK(Data[[#This Row],[Comp]]),Data[[#This Row],[Comp]]=0),"",Data[[#This Row],[2 Assessed]]/Data[[#This Row],[Comp]])</f>
        <v/>
      </c>
      <c r="V29" s="1" t="str">
        <f>IF(OR(ISBLANK(Data[[#This Row],[2 Proficient]]),ISBLANK(Data[[#This Row],[2 Assessed]]),Data[[#This Row],[2 Assessed]]=0),"",Data[[#This Row],[2 Proficient]]/Data[[#This Row],[2 Assessed]])</f>
        <v/>
      </c>
      <c r="W29" t="str">
        <f t="shared" si="5"/>
        <v/>
      </c>
      <c r="X29" s="1" t="str">
        <f>IF(OR(ISBLANK(Data[[#This Row],[3 Assessed]]),ISBLANK(Data[[#This Row],[Comp]]),Data[[#This Row],[Comp]]=0),"",Data[[#This Row],[3 Assessed]]/Data[[#This Row],[Comp]])</f>
        <v/>
      </c>
      <c r="Y29" s="1" t="str">
        <f>IF(OR(ISBLANK(Data[[#This Row],[3 Proficient]]),ISBLANK(Data[[#This Row],[3 Assessed]]),Data[[#This Row],[3 Assessed]]=0),"",Data[[#This Row],[3 Proficient]]/Data[[#This Row],[3 Assessed]])</f>
        <v/>
      </c>
      <c r="Z29" s="95" t="str">
        <f>IF(OR(ISBLANK(Data[[#This Row],[Enr]]),ISBLANK(Data[[#This Row],[Comp]])),"",Data[[#This Row],[Comp]]/Data[[#This Row],[Enr]])</f>
        <v/>
      </c>
    </row>
    <row r="30" spans="1:26" x14ac:dyDescent="0.25">
      <c r="A30" s="12"/>
      <c r="B30" s="13"/>
      <c r="C30" s="14"/>
      <c r="D30" s="14"/>
      <c r="E30" s="69"/>
      <c r="F30" s="70"/>
      <c r="G30" s="14"/>
      <c r="H30" s="70"/>
      <c r="I30" s="14"/>
      <c r="J30" s="70"/>
      <c r="K30" s="89" t="str">
        <f>IF(AND(ISBLANK(Data[[#This Row],[1 Assessed]]),ISBLANK(Data[[#This Row],[2 Assessed]]),ISBLANK(Data[[#This Row],[3 Assessed]])),"",AVERAGE(Data[[#This Row],[1 Assessed]],Data[[#This Row],[2 Assessed]]))</f>
        <v/>
      </c>
      <c r="L30" s="76" t="str">
        <f>IF(AND(ISBLANK(Data[[#This Row],[1 Proficient]]),ISBLANK(Data[[#This Row],[2 Proficient]]),ISBLANK(Data[[#This Row],[3 Proficient]])),"",AVERAGE(Data[[#This Row],[1 Proficient]],Data[[#This Row],[2 Proficient]],Data[[#This Row],[3 Proficient]]))</f>
        <v/>
      </c>
      <c r="M30" s="15"/>
      <c r="N30">
        <f t="shared" si="0"/>
        <v>0</v>
      </c>
      <c r="O30">
        <f t="shared" si="1"/>
        <v>0</v>
      </c>
      <c r="P30">
        <f t="shared" si="2"/>
        <v>0</v>
      </c>
      <c r="Q30" t="str">
        <f t="shared" si="3"/>
        <v/>
      </c>
      <c r="R30" s="95" t="str">
        <f>IF(OR(ISBLANK(Data[[#This Row],[1 Assessed]]),ISBLANK(Data[[#This Row],[Comp]]),Data[[#This Row],[Comp]]=0),"",Data[[#This Row],[1 Assessed]]/Data[[#This Row],[Comp]])</f>
        <v/>
      </c>
      <c r="S30" s="95" t="str">
        <f>IF(OR(ISBLANK(Data[[#This Row],[1 Proficient]]),ISBLANK(Data[[#This Row],[1 Assessed]]),Data[[#This Row],[1 Assessed]]=0),"",Data[[#This Row],[1 Proficient]]/Data[[#This Row],[1 Assessed]])</f>
        <v/>
      </c>
      <c r="T30" t="str">
        <f t="shared" si="4"/>
        <v/>
      </c>
      <c r="U30" s="1" t="str">
        <f>IF(OR(ISBLANK(Data[[#This Row],[2 Assessed]]),ISBLANK(Data[[#This Row],[Comp]]),Data[[#This Row],[Comp]]=0),"",Data[[#This Row],[2 Assessed]]/Data[[#This Row],[Comp]])</f>
        <v/>
      </c>
      <c r="V30" s="1" t="str">
        <f>IF(OR(ISBLANK(Data[[#This Row],[2 Proficient]]),ISBLANK(Data[[#This Row],[2 Assessed]]),Data[[#This Row],[2 Assessed]]=0),"",Data[[#This Row],[2 Proficient]]/Data[[#This Row],[2 Assessed]])</f>
        <v/>
      </c>
      <c r="W30" t="str">
        <f t="shared" si="5"/>
        <v/>
      </c>
      <c r="X30" s="1" t="str">
        <f>IF(OR(ISBLANK(Data[[#This Row],[3 Assessed]]),ISBLANK(Data[[#This Row],[Comp]]),Data[[#This Row],[Comp]]=0),"",Data[[#This Row],[3 Assessed]]/Data[[#This Row],[Comp]])</f>
        <v/>
      </c>
      <c r="Y30" s="1" t="str">
        <f>IF(OR(ISBLANK(Data[[#This Row],[3 Proficient]]),ISBLANK(Data[[#This Row],[3 Assessed]]),Data[[#This Row],[3 Assessed]]=0),"",Data[[#This Row],[3 Proficient]]/Data[[#This Row],[3 Assessed]])</f>
        <v/>
      </c>
      <c r="Z30" s="95" t="str">
        <f>IF(OR(ISBLANK(Data[[#This Row],[Enr]]),ISBLANK(Data[[#This Row],[Comp]])),"",Data[[#This Row],[Comp]]/Data[[#This Row],[Enr]])</f>
        <v/>
      </c>
    </row>
    <row r="31" spans="1:26" x14ac:dyDescent="0.25">
      <c r="A31" s="12"/>
      <c r="B31" s="13"/>
      <c r="C31" s="14"/>
      <c r="D31" s="14"/>
      <c r="E31" s="69"/>
      <c r="F31" s="70"/>
      <c r="G31" s="14"/>
      <c r="H31" s="70"/>
      <c r="I31" s="14"/>
      <c r="J31" s="70"/>
      <c r="K31" s="89" t="str">
        <f>IF(AND(ISBLANK(Data[[#This Row],[1 Assessed]]),ISBLANK(Data[[#This Row],[2 Assessed]]),ISBLANK(Data[[#This Row],[3 Assessed]])),"",AVERAGE(Data[[#This Row],[1 Assessed]],Data[[#This Row],[2 Assessed]]))</f>
        <v/>
      </c>
      <c r="L31" s="76" t="str">
        <f>IF(AND(ISBLANK(Data[[#This Row],[1 Proficient]]),ISBLANK(Data[[#This Row],[2 Proficient]]),ISBLANK(Data[[#This Row],[3 Proficient]])),"",AVERAGE(Data[[#This Row],[1 Proficient]],Data[[#This Row],[2 Proficient]],Data[[#This Row],[3 Proficient]]))</f>
        <v/>
      </c>
      <c r="M31" s="15"/>
      <c r="N31">
        <f t="shared" si="0"/>
        <v>0</v>
      </c>
      <c r="O31">
        <f t="shared" si="1"/>
        <v>0</v>
      </c>
      <c r="P31">
        <f t="shared" si="2"/>
        <v>0</v>
      </c>
      <c r="Q31" t="str">
        <f t="shared" si="3"/>
        <v/>
      </c>
      <c r="R31" s="95" t="str">
        <f>IF(OR(ISBLANK(Data[[#This Row],[1 Assessed]]),ISBLANK(Data[[#This Row],[Comp]]),Data[[#This Row],[Comp]]=0),"",Data[[#This Row],[1 Assessed]]/Data[[#This Row],[Comp]])</f>
        <v/>
      </c>
      <c r="S31" s="95" t="str">
        <f>IF(OR(ISBLANK(Data[[#This Row],[1 Proficient]]),ISBLANK(Data[[#This Row],[1 Assessed]]),Data[[#This Row],[1 Assessed]]=0),"",Data[[#This Row],[1 Proficient]]/Data[[#This Row],[1 Assessed]])</f>
        <v/>
      </c>
      <c r="T31" t="str">
        <f t="shared" si="4"/>
        <v/>
      </c>
      <c r="U31" s="1" t="str">
        <f>IF(OR(ISBLANK(Data[[#This Row],[2 Assessed]]),ISBLANK(Data[[#This Row],[Comp]]),Data[[#This Row],[Comp]]=0),"",Data[[#This Row],[2 Assessed]]/Data[[#This Row],[Comp]])</f>
        <v/>
      </c>
      <c r="V31" s="1" t="str">
        <f>IF(OR(ISBLANK(Data[[#This Row],[2 Proficient]]),ISBLANK(Data[[#This Row],[2 Assessed]]),Data[[#This Row],[2 Assessed]]=0),"",Data[[#This Row],[2 Proficient]]/Data[[#This Row],[2 Assessed]])</f>
        <v/>
      </c>
      <c r="W31" t="str">
        <f t="shared" si="5"/>
        <v/>
      </c>
      <c r="X31" s="1" t="str">
        <f>IF(OR(ISBLANK(Data[[#This Row],[3 Assessed]]),ISBLANK(Data[[#This Row],[Comp]]),Data[[#This Row],[Comp]]=0),"",Data[[#This Row],[3 Assessed]]/Data[[#This Row],[Comp]])</f>
        <v/>
      </c>
      <c r="Y31" s="1" t="str">
        <f>IF(OR(ISBLANK(Data[[#This Row],[3 Proficient]]),ISBLANK(Data[[#This Row],[3 Assessed]]),Data[[#This Row],[3 Assessed]]=0),"",Data[[#This Row],[3 Proficient]]/Data[[#This Row],[3 Assessed]])</f>
        <v/>
      </c>
      <c r="Z31" s="95" t="str">
        <f>IF(OR(ISBLANK(Data[[#This Row],[Enr]]),ISBLANK(Data[[#This Row],[Comp]])),"",Data[[#This Row],[Comp]]/Data[[#This Row],[Enr]])</f>
        <v/>
      </c>
    </row>
    <row r="32" spans="1:26" x14ac:dyDescent="0.25">
      <c r="A32" s="12"/>
      <c r="B32" s="13"/>
      <c r="C32" s="14"/>
      <c r="D32" s="14"/>
      <c r="E32" s="69"/>
      <c r="F32" s="70"/>
      <c r="G32" s="14"/>
      <c r="H32" s="70"/>
      <c r="I32" s="14"/>
      <c r="J32" s="70"/>
      <c r="K32" s="89" t="str">
        <f>IF(AND(ISBLANK(Data[[#This Row],[1 Assessed]]),ISBLANK(Data[[#This Row],[2 Assessed]]),ISBLANK(Data[[#This Row],[3 Assessed]])),"",AVERAGE(Data[[#This Row],[1 Assessed]],Data[[#This Row],[2 Assessed]]))</f>
        <v/>
      </c>
      <c r="L32" s="76" t="str">
        <f>IF(AND(ISBLANK(Data[[#This Row],[1 Proficient]]),ISBLANK(Data[[#This Row],[2 Proficient]]),ISBLANK(Data[[#This Row],[3 Proficient]])),"",AVERAGE(Data[[#This Row],[1 Proficient]],Data[[#This Row],[2 Proficient]],Data[[#This Row],[3 Proficient]]))</f>
        <v/>
      </c>
      <c r="M32" s="15"/>
      <c r="N32">
        <f t="shared" si="0"/>
        <v>0</v>
      </c>
      <c r="O32">
        <f t="shared" si="1"/>
        <v>0</v>
      </c>
      <c r="P32">
        <f t="shared" si="2"/>
        <v>0</v>
      </c>
      <c r="Q32" t="str">
        <f t="shared" si="3"/>
        <v/>
      </c>
      <c r="R32" s="95" t="str">
        <f>IF(OR(ISBLANK(Data[[#This Row],[1 Assessed]]),ISBLANK(Data[[#This Row],[Comp]]),Data[[#This Row],[Comp]]=0),"",Data[[#This Row],[1 Assessed]]/Data[[#This Row],[Comp]])</f>
        <v/>
      </c>
      <c r="S32" s="95" t="str">
        <f>IF(OR(ISBLANK(Data[[#This Row],[1 Proficient]]),ISBLANK(Data[[#This Row],[1 Assessed]]),Data[[#This Row],[1 Assessed]]=0),"",Data[[#This Row],[1 Proficient]]/Data[[#This Row],[1 Assessed]])</f>
        <v/>
      </c>
      <c r="T32" t="str">
        <f t="shared" si="4"/>
        <v/>
      </c>
      <c r="U32" s="1" t="str">
        <f>IF(OR(ISBLANK(Data[[#This Row],[2 Assessed]]),ISBLANK(Data[[#This Row],[Comp]]),Data[[#This Row],[Comp]]=0),"",Data[[#This Row],[2 Assessed]]/Data[[#This Row],[Comp]])</f>
        <v/>
      </c>
      <c r="V32" s="1" t="str">
        <f>IF(OR(ISBLANK(Data[[#This Row],[2 Proficient]]),ISBLANK(Data[[#This Row],[2 Assessed]]),Data[[#This Row],[2 Assessed]]=0),"",Data[[#This Row],[2 Proficient]]/Data[[#This Row],[2 Assessed]])</f>
        <v/>
      </c>
      <c r="W32" t="str">
        <f t="shared" si="5"/>
        <v/>
      </c>
      <c r="X32" s="1" t="str">
        <f>IF(OR(ISBLANK(Data[[#This Row],[3 Assessed]]),ISBLANK(Data[[#This Row],[Comp]]),Data[[#This Row],[Comp]]=0),"",Data[[#This Row],[3 Assessed]]/Data[[#This Row],[Comp]])</f>
        <v/>
      </c>
      <c r="Y32" s="1" t="str">
        <f>IF(OR(ISBLANK(Data[[#This Row],[3 Proficient]]),ISBLANK(Data[[#This Row],[3 Assessed]]),Data[[#This Row],[3 Assessed]]=0),"",Data[[#This Row],[3 Proficient]]/Data[[#This Row],[3 Assessed]])</f>
        <v/>
      </c>
      <c r="Z32" s="95" t="str">
        <f>IF(OR(ISBLANK(Data[[#This Row],[Enr]]),ISBLANK(Data[[#This Row],[Comp]])),"",Data[[#This Row],[Comp]]/Data[[#This Row],[Enr]])</f>
        <v/>
      </c>
    </row>
    <row r="33" spans="1:26" x14ac:dyDescent="0.25">
      <c r="A33" s="12"/>
      <c r="B33" s="13"/>
      <c r="C33" s="14"/>
      <c r="D33" s="14"/>
      <c r="E33" s="69"/>
      <c r="F33" s="70"/>
      <c r="G33" s="14"/>
      <c r="H33" s="70"/>
      <c r="I33" s="14"/>
      <c r="J33" s="70"/>
      <c r="K33" s="89" t="str">
        <f>IF(AND(ISBLANK(Data[[#This Row],[1 Assessed]]),ISBLANK(Data[[#This Row],[2 Assessed]]),ISBLANK(Data[[#This Row],[3 Assessed]])),"",AVERAGE(Data[[#This Row],[1 Assessed]],Data[[#This Row],[2 Assessed]]))</f>
        <v/>
      </c>
      <c r="L33" s="76" t="str">
        <f>IF(AND(ISBLANK(Data[[#This Row],[1 Proficient]]),ISBLANK(Data[[#This Row],[2 Proficient]]),ISBLANK(Data[[#This Row],[3 Proficient]])),"",AVERAGE(Data[[#This Row],[1 Proficient]],Data[[#This Row],[2 Proficient]],Data[[#This Row],[3 Proficient]]))</f>
        <v/>
      </c>
      <c r="M33" s="15"/>
      <c r="N33">
        <f t="shared" si="0"/>
        <v>0</v>
      </c>
      <c r="O33">
        <f t="shared" si="1"/>
        <v>0</v>
      </c>
      <c r="P33">
        <f t="shared" si="2"/>
        <v>0</v>
      </c>
      <c r="Q33" t="str">
        <f t="shared" si="3"/>
        <v/>
      </c>
      <c r="R33" s="95" t="str">
        <f>IF(OR(ISBLANK(Data[[#This Row],[1 Assessed]]),ISBLANK(Data[[#This Row],[Comp]]),Data[[#This Row],[Comp]]=0),"",Data[[#This Row],[1 Assessed]]/Data[[#This Row],[Comp]])</f>
        <v/>
      </c>
      <c r="S33" s="95" t="str">
        <f>IF(OR(ISBLANK(Data[[#This Row],[1 Proficient]]),ISBLANK(Data[[#This Row],[1 Assessed]]),Data[[#This Row],[1 Assessed]]=0),"",Data[[#This Row],[1 Proficient]]/Data[[#This Row],[1 Assessed]])</f>
        <v/>
      </c>
      <c r="T33" t="str">
        <f t="shared" si="4"/>
        <v/>
      </c>
      <c r="U33" s="1" t="str">
        <f>IF(OR(ISBLANK(Data[[#This Row],[2 Assessed]]),ISBLANK(Data[[#This Row],[Comp]]),Data[[#This Row],[Comp]]=0),"",Data[[#This Row],[2 Assessed]]/Data[[#This Row],[Comp]])</f>
        <v/>
      </c>
      <c r="V33" s="1" t="str">
        <f>IF(OR(ISBLANK(Data[[#This Row],[2 Proficient]]),ISBLANK(Data[[#This Row],[2 Assessed]]),Data[[#This Row],[2 Assessed]]=0),"",Data[[#This Row],[2 Proficient]]/Data[[#This Row],[2 Assessed]])</f>
        <v/>
      </c>
      <c r="W33" t="str">
        <f t="shared" si="5"/>
        <v/>
      </c>
      <c r="X33" s="1" t="str">
        <f>IF(OR(ISBLANK(Data[[#This Row],[3 Assessed]]),ISBLANK(Data[[#This Row],[Comp]]),Data[[#This Row],[Comp]]=0),"",Data[[#This Row],[3 Assessed]]/Data[[#This Row],[Comp]])</f>
        <v/>
      </c>
      <c r="Y33" s="1" t="str">
        <f>IF(OR(ISBLANK(Data[[#This Row],[3 Proficient]]),ISBLANK(Data[[#This Row],[3 Assessed]]),Data[[#This Row],[3 Assessed]]=0),"",Data[[#This Row],[3 Proficient]]/Data[[#This Row],[3 Assessed]])</f>
        <v/>
      </c>
      <c r="Z33" s="95" t="str">
        <f>IF(OR(ISBLANK(Data[[#This Row],[Enr]]),ISBLANK(Data[[#This Row],[Comp]])),"",Data[[#This Row],[Comp]]/Data[[#This Row],[Enr]])</f>
        <v/>
      </c>
    </row>
    <row r="34" spans="1:26" x14ac:dyDescent="0.25">
      <c r="A34" s="12"/>
      <c r="B34" s="13"/>
      <c r="C34" s="14"/>
      <c r="D34" s="14"/>
      <c r="E34" s="69"/>
      <c r="F34" s="70"/>
      <c r="G34" s="14"/>
      <c r="H34" s="70"/>
      <c r="I34" s="14"/>
      <c r="J34" s="70"/>
      <c r="K34" s="89" t="str">
        <f>IF(AND(ISBLANK(Data[[#This Row],[1 Assessed]]),ISBLANK(Data[[#This Row],[2 Assessed]]),ISBLANK(Data[[#This Row],[3 Assessed]])),"",AVERAGE(Data[[#This Row],[1 Assessed]],Data[[#This Row],[2 Assessed]]))</f>
        <v/>
      </c>
      <c r="L34" s="76" t="str">
        <f>IF(AND(ISBLANK(Data[[#This Row],[1 Proficient]]),ISBLANK(Data[[#This Row],[2 Proficient]]),ISBLANK(Data[[#This Row],[3 Proficient]])),"",AVERAGE(Data[[#This Row],[1 Proficient]],Data[[#This Row],[2 Proficient]],Data[[#This Row],[3 Proficient]]))</f>
        <v/>
      </c>
      <c r="M34" s="15"/>
      <c r="N34">
        <f t="shared" si="0"/>
        <v>0</v>
      </c>
      <c r="O34">
        <f t="shared" si="1"/>
        <v>0</v>
      </c>
      <c r="P34">
        <f t="shared" si="2"/>
        <v>0</v>
      </c>
      <c r="Q34" t="str">
        <f t="shared" si="3"/>
        <v/>
      </c>
      <c r="R34" s="95" t="str">
        <f>IF(OR(ISBLANK(Data[[#This Row],[1 Assessed]]),ISBLANK(Data[[#This Row],[Comp]]),Data[[#This Row],[Comp]]=0),"",Data[[#This Row],[1 Assessed]]/Data[[#This Row],[Comp]])</f>
        <v/>
      </c>
      <c r="S34" s="95" t="str">
        <f>IF(OR(ISBLANK(Data[[#This Row],[1 Proficient]]),ISBLANK(Data[[#This Row],[1 Assessed]]),Data[[#This Row],[1 Assessed]]=0),"",Data[[#This Row],[1 Proficient]]/Data[[#This Row],[1 Assessed]])</f>
        <v/>
      </c>
      <c r="T34" t="str">
        <f t="shared" si="4"/>
        <v/>
      </c>
      <c r="U34" s="1" t="str">
        <f>IF(OR(ISBLANK(Data[[#This Row],[2 Assessed]]),ISBLANK(Data[[#This Row],[Comp]]),Data[[#This Row],[Comp]]=0),"",Data[[#This Row],[2 Assessed]]/Data[[#This Row],[Comp]])</f>
        <v/>
      </c>
      <c r="V34" s="1" t="str">
        <f>IF(OR(ISBLANK(Data[[#This Row],[2 Proficient]]),ISBLANK(Data[[#This Row],[2 Assessed]]),Data[[#This Row],[2 Assessed]]=0),"",Data[[#This Row],[2 Proficient]]/Data[[#This Row],[2 Assessed]])</f>
        <v/>
      </c>
      <c r="W34" t="str">
        <f t="shared" si="5"/>
        <v/>
      </c>
      <c r="X34" s="1" t="str">
        <f>IF(OR(ISBLANK(Data[[#This Row],[3 Assessed]]),ISBLANK(Data[[#This Row],[Comp]]),Data[[#This Row],[Comp]]=0),"",Data[[#This Row],[3 Assessed]]/Data[[#This Row],[Comp]])</f>
        <v/>
      </c>
      <c r="Y34" s="1" t="str">
        <f>IF(OR(ISBLANK(Data[[#This Row],[3 Proficient]]),ISBLANK(Data[[#This Row],[3 Assessed]]),Data[[#This Row],[3 Assessed]]=0),"",Data[[#This Row],[3 Proficient]]/Data[[#This Row],[3 Assessed]])</f>
        <v/>
      </c>
      <c r="Z34" s="95" t="str">
        <f>IF(OR(ISBLANK(Data[[#This Row],[Enr]]),ISBLANK(Data[[#This Row],[Comp]])),"",Data[[#This Row],[Comp]]/Data[[#This Row],[Enr]])</f>
        <v/>
      </c>
    </row>
    <row r="35" spans="1:26" x14ac:dyDescent="0.25">
      <c r="A35" s="12"/>
      <c r="B35" s="13"/>
      <c r="C35" s="14"/>
      <c r="D35" s="14"/>
      <c r="E35" s="69"/>
      <c r="F35" s="70"/>
      <c r="G35" s="14"/>
      <c r="H35" s="70"/>
      <c r="I35" s="14"/>
      <c r="J35" s="70"/>
      <c r="K35" s="89" t="str">
        <f>IF(AND(ISBLANK(Data[[#This Row],[1 Assessed]]),ISBLANK(Data[[#This Row],[2 Assessed]]),ISBLANK(Data[[#This Row],[3 Assessed]])),"",AVERAGE(Data[[#This Row],[1 Assessed]],Data[[#This Row],[2 Assessed]]))</f>
        <v/>
      </c>
      <c r="L35" s="76" t="str">
        <f>IF(AND(ISBLANK(Data[[#This Row],[1 Proficient]]),ISBLANK(Data[[#This Row],[2 Proficient]]),ISBLANK(Data[[#This Row],[3 Proficient]])),"",AVERAGE(Data[[#This Row],[1 Proficient]],Data[[#This Row],[2 Proficient]],Data[[#This Row],[3 Proficient]]))</f>
        <v/>
      </c>
      <c r="M35" s="15"/>
      <c r="N35">
        <f t="shared" si="0"/>
        <v>0</v>
      </c>
      <c r="O35">
        <f t="shared" si="1"/>
        <v>0</v>
      </c>
      <c r="P35">
        <f t="shared" si="2"/>
        <v>0</v>
      </c>
      <c r="Q35" t="str">
        <f t="shared" si="3"/>
        <v/>
      </c>
      <c r="R35" s="95" t="str">
        <f>IF(OR(ISBLANK(Data[[#This Row],[1 Assessed]]),ISBLANK(Data[[#This Row],[Comp]]),Data[[#This Row],[Comp]]=0),"",Data[[#This Row],[1 Assessed]]/Data[[#This Row],[Comp]])</f>
        <v/>
      </c>
      <c r="S35" s="95" t="str">
        <f>IF(OR(ISBLANK(Data[[#This Row],[1 Proficient]]),ISBLANK(Data[[#This Row],[1 Assessed]]),Data[[#This Row],[1 Assessed]]=0),"",Data[[#This Row],[1 Proficient]]/Data[[#This Row],[1 Assessed]])</f>
        <v/>
      </c>
      <c r="T35" t="str">
        <f t="shared" si="4"/>
        <v/>
      </c>
      <c r="U35" s="1" t="str">
        <f>IF(OR(ISBLANK(Data[[#This Row],[2 Assessed]]),ISBLANK(Data[[#This Row],[Comp]]),Data[[#This Row],[Comp]]=0),"",Data[[#This Row],[2 Assessed]]/Data[[#This Row],[Comp]])</f>
        <v/>
      </c>
      <c r="V35" s="1" t="str">
        <f>IF(OR(ISBLANK(Data[[#This Row],[2 Proficient]]),ISBLANK(Data[[#This Row],[2 Assessed]]),Data[[#This Row],[2 Assessed]]=0),"",Data[[#This Row],[2 Proficient]]/Data[[#This Row],[2 Assessed]])</f>
        <v/>
      </c>
      <c r="W35" t="str">
        <f t="shared" si="5"/>
        <v/>
      </c>
      <c r="X35" s="1" t="str">
        <f>IF(OR(ISBLANK(Data[[#This Row],[3 Assessed]]),ISBLANK(Data[[#This Row],[Comp]]),Data[[#This Row],[Comp]]=0),"",Data[[#This Row],[3 Assessed]]/Data[[#This Row],[Comp]])</f>
        <v/>
      </c>
      <c r="Y35" s="1" t="str">
        <f>IF(OR(ISBLANK(Data[[#This Row],[3 Proficient]]),ISBLANK(Data[[#This Row],[3 Assessed]]),Data[[#This Row],[3 Assessed]]=0),"",Data[[#This Row],[3 Proficient]]/Data[[#This Row],[3 Assessed]])</f>
        <v/>
      </c>
      <c r="Z35" s="95" t="str">
        <f>IF(OR(ISBLANK(Data[[#This Row],[Enr]]),ISBLANK(Data[[#This Row],[Comp]])),"",Data[[#This Row],[Comp]]/Data[[#This Row],[Enr]])</f>
        <v/>
      </c>
    </row>
    <row r="36" spans="1:26" x14ac:dyDescent="0.25">
      <c r="A36" s="12"/>
      <c r="B36" s="13"/>
      <c r="C36" s="14"/>
      <c r="D36" s="14"/>
      <c r="E36" s="69"/>
      <c r="F36" s="70"/>
      <c r="G36" s="14"/>
      <c r="H36" s="70"/>
      <c r="I36" s="14"/>
      <c r="J36" s="70"/>
      <c r="K36" s="89" t="str">
        <f>IF(AND(ISBLANK(Data[[#This Row],[1 Assessed]]),ISBLANK(Data[[#This Row],[2 Assessed]]),ISBLANK(Data[[#This Row],[3 Assessed]])),"",AVERAGE(Data[[#This Row],[1 Assessed]],Data[[#This Row],[2 Assessed]]))</f>
        <v/>
      </c>
      <c r="L36" s="76" t="str">
        <f>IF(AND(ISBLANK(Data[[#This Row],[1 Proficient]]),ISBLANK(Data[[#This Row],[2 Proficient]]),ISBLANK(Data[[#This Row],[3 Proficient]])),"",AVERAGE(Data[[#This Row],[1 Proficient]],Data[[#This Row],[2 Proficient]],Data[[#This Row],[3 Proficient]]))</f>
        <v/>
      </c>
      <c r="M36" s="15"/>
      <c r="N36">
        <f t="shared" si="0"/>
        <v>0</v>
      </c>
      <c r="O36">
        <f t="shared" si="1"/>
        <v>0</v>
      </c>
      <c r="P36">
        <f t="shared" si="2"/>
        <v>0</v>
      </c>
      <c r="Q36" t="str">
        <f t="shared" si="3"/>
        <v/>
      </c>
      <c r="R36" s="95" t="str">
        <f>IF(OR(ISBLANK(Data[[#This Row],[1 Assessed]]),ISBLANK(Data[[#This Row],[Comp]]),Data[[#This Row],[Comp]]=0),"",Data[[#This Row],[1 Assessed]]/Data[[#This Row],[Comp]])</f>
        <v/>
      </c>
      <c r="S36" s="95" t="str">
        <f>IF(OR(ISBLANK(Data[[#This Row],[1 Proficient]]),ISBLANK(Data[[#This Row],[1 Assessed]]),Data[[#This Row],[1 Assessed]]=0),"",Data[[#This Row],[1 Proficient]]/Data[[#This Row],[1 Assessed]])</f>
        <v/>
      </c>
      <c r="T36" t="str">
        <f t="shared" si="4"/>
        <v/>
      </c>
      <c r="U36" s="1" t="str">
        <f>IF(OR(ISBLANK(Data[[#This Row],[2 Assessed]]),ISBLANK(Data[[#This Row],[Comp]]),Data[[#This Row],[Comp]]=0),"",Data[[#This Row],[2 Assessed]]/Data[[#This Row],[Comp]])</f>
        <v/>
      </c>
      <c r="V36" s="1" t="str">
        <f>IF(OR(ISBLANK(Data[[#This Row],[2 Proficient]]),ISBLANK(Data[[#This Row],[2 Assessed]]),Data[[#This Row],[2 Assessed]]=0),"",Data[[#This Row],[2 Proficient]]/Data[[#This Row],[2 Assessed]])</f>
        <v/>
      </c>
      <c r="W36" t="str">
        <f t="shared" si="5"/>
        <v/>
      </c>
      <c r="X36" s="1" t="str">
        <f>IF(OR(ISBLANK(Data[[#This Row],[3 Assessed]]),ISBLANK(Data[[#This Row],[Comp]]),Data[[#This Row],[Comp]]=0),"",Data[[#This Row],[3 Assessed]]/Data[[#This Row],[Comp]])</f>
        <v/>
      </c>
      <c r="Y36" s="1" t="str">
        <f>IF(OR(ISBLANK(Data[[#This Row],[3 Proficient]]),ISBLANK(Data[[#This Row],[3 Assessed]]),Data[[#This Row],[3 Assessed]]=0),"",Data[[#This Row],[3 Proficient]]/Data[[#This Row],[3 Assessed]])</f>
        <v/>
      </c>
      <c r="Z36" s="95" t="str">
        <f>IF(OR(ISBLANK(Data[[#This Row],[Enr]]),ISBLANK(Data[[#This Row],[Comp]])),"",Data[[#This Row],[Comp]]/Data[[#This Row],[Enr]])</f>
        <v/>
      </c>
    </row>
    <row r="37" spans="1:26" x14ac:dyDescent="0.25">
      <c r="A37" s="12"/>
      <c r="B37" s="13"/>
      <c r="C37" s="14"/>
      <c r="D37" s="14"/>
      <c r="E37" s="69"/>
      <c r="F37" s="70"/>
      <c r="G37" s="14"/>
      <c r="H37" s="70"/>
      <c r="I37" s="14"/>
      <c r="J37" s="70"/>
      <c r="K37" s="89" t="str">
        <f>IF(AND(ISBLANK(Data[[#This Row],[1 Assessed]]),ISBLANK(Data[[#This Row],[2 Assessed]]),ISBLANK(Data[[#This Row],[3 Assessed]])),"",AVERAGE(Data[[#This Row],[1 Assessed]],Data[[#This Row],[2 Assessed]]))</f>
        <v/>
      </c>
      <c r="L37" s="76" t="str">
        <f>IF(AND(ISBLANK(Data[[#This Row],[1 Proficient]]),ISBLANK(Data[[#This Row],[2 Proficient]]),ISBLANK(Data[[#This Row],[3 Proficient]])),"",AVERAGE(Data[[#This Row],[1 Proficient]],Data[[#This Row],[2 Proficient]],Data[[#This Row],[3 Proficient]]))</f>
        <v/>
      </c>
      <c r="M37" s="15"/>
      <c r="N37">
        <f t="shared" si="0"/>
        <v>0</v>
      </c>
      <c r="O37">
        <f t="shared" si="1"/>
        <v>0</v>
      </c>
      <c r="P37">
        <f t="shared" si="2"/>
        <v>0</v>
      </c>
      <c r="Q37" t="str">
        <f t="shared" si="3"/>
        <v/>
      </c>
      <c r="R37" s="95" t="str">
        <f>IF(OR(ISBLANK(Data[[#This Row],[1 Assessed]]),ISBLANK(Data[[#This Row],[Comp]]),Data[[#This Row],[Comp]]=0),"",Data[[#This Row],[1 Assessed]]/Data[[#This Row],[Comp]])</f>
        <v/>
      </c>
      <c r="S37" s="95" t="str">
        <f>IF(OR(ISBLANK(Data[[#This Row],[1 Proficient]]),ISBLANK(Data[[#This Row],[1 Assessed]]),Data[[#This Row],[1 Assessed]]=0),"",Data[[#This Row],[1 Proficient]]/Data[[#This Row],[1 Assessed]])</f>
        <v/>
      </c>
      <c r="T37" t="str">
        <f t="shared" si="4"/>
        <v/>
      </c>
      <c r="U37" s="1" t="str">
        <f>IF(OR(ISBLANK(Data[[#This Row],[2 Assessed]]),ISBLANK(Data[[#This Row],[Comp]]),Data[[#This Row],[Comp]]=0),"",Data[[#This Row],[2 Assessed]]/Data[[#This Row],[Comp]])</f>
        <v/>
      </c>
      <c r="V37" s="1" t="str">
        <f>IF(OR(ISBLANK(Data[[#This Row],[2 Proficient]]),ISBLANK(Data[[#This Row],[2 Assessed]]),Data[[#This Row],[2 Assessed]]=0),"",Data[[#This Row],[2 Proficient]]/Data[[#This Row],[2 Assessed]])</f>
        <v/>
      </c>
      <c r="W37" t="str">
        <f t="shared" si="5"/>
        <v/>
      </c>
      <c r="X37" s="1" t="str">
        <f>IF(OR(ISBLANK(Data[[#This Row],[3 Assessed]]),ISBLANK(Data[[#This Row],[Comp]]),Data[[#This Row],[Comp]]=0),"",Data[[#This Row],[3 Assessed]]/Data[[#This Row],[Comp]])</f>
        <v/>
      </c>
      <c r="Y37" s="1" t="str">
        <f>IF(OR(ISBLANK(Data[[#This Row],[3 Proficient]]),ISBLANK(Data[[#This Row],[3 Assessed]]),Data[[#This Row],[3 Assessed]]=0),"",Data[[#This Row],[3 Proficient]]/Data[[#This Row],[3 Assessed]])</f>
        <v/>
      </c>
      <c r="Z37" s="95" t="str">
        <f>IF(OR(ISBLANK(Data[[#This Row],[Enr]]),ISBLANK(Data[[#This Row],[Comp]])),"",Data[[#This Row],[Comp]]/Data[[#This Row],[Enr]])</f>
        <v/>
      </c>
    </row>
    <row r="38" spans="1:26" x14ac:dyDescent="0.25">
      <c r="A38" s="12"/>
      <c r="B38" s="13"/>
      <c r="C38" s="14"/>
      <c r="D38" s="14"/>
      <c r="E38" s="69"/>
      <c r="F38" s="70"/>
      <c r="G38" s="14"/>
      <c r="H38" s="70"/>
      <c r="I38" s="14"/>
      <c r="J38" s="70"/>
      <c r="K38" s="89" t="str">
        <f>IF(AND(ISBLANK(Data[[#This Row],[1 Assessed]]),ISBLANK(Data[[#This Row],[2 Assessed]]),ISBLANK(Data[[#This Row],[3 Assessed]])),"",AVERAGE(Data[[#This Row],[1 Assessed]],Data[[#This Row],[2 Assessed]]))</f>
        <v/>
      </c>
      <c r="L38" s="76" t="str">
        <f>IF(AND(ISBLANK(Data[[#This Row],[1 Proficient]]),ISBLANK(Data[[#This Row],[2 Proficient]]),ISBLANK(Data[[#This Row],[3 Proficient]])),"",AVERAGE(Data[[#This Row],[1 Proficient]],Data[[#This Row],[2 Proficient]],Data[[#This Row],[3 Proficient]]))</f>
        <v/>
      </c>
      <c r="M38" s="15"/>
      <c r="N38">
        <f t="shared" si="0"/>
        <v>0</v>
      </c>
      <c r="O38">
        <f t="shared" si="1"/>
        <v>0</v>
      </c>
      <c r="P38">
        <f t="shared" si="2"/>
        <v>0</v>
      </c>
      <c r="Q38" t="str">
        <f t="shared" si="3"/>
        <v/>
      </c>
      <c r="R38" s="95" t="str">
        <f>IF(OR(ISBLANK(Data[[#This Row],[1 Assessed]]),ISBLANK(Data[[#This Row],[Comp]]),Data[[#This Row],[Comp]]=0),"",Data[[#This Row],[1 Assessed]]/Data[[#This Row],[Comp]])</f>
        <v/>
      </c>
      <c r="S38" s="95" t="str">
        <f>IF(OR(ISBLANK(Data[[#This Row],[1 Proficient]]),ISBLANK(Data[[#This Row],[1 Assessed]]),Data[[#This Row],[1 Assessed]]=0),"",Data[[#This Row],[1 Proficient]]/Data[[#This Row],[1 Assessed]])</f>
        <v/>
      </c>
      <c r="T38" t="str">
        <f t="shared" si="4"/>
        <v/>
      </c>
      <c r="U38" s="1" t="str">
        <f>IF(OR(ISBLANK(Data[[#This Row],[2 Assessed]]),ISBLANK(Data[[#This Row],[Comp]]),Data[[#This Row],[Comp]]=0),"",Data[[#This Row],[2 Assessed]]/Data[[#This Row],[Comp]])</f>
        <v/>
      </c>
      <c r="V38" s="1" t="str">
        <f>IF(OR(ISBLANK(Data[[#This Row],[2 Proficient]]),ISBLANK(Data[[#This Row],[2 Assessed]]),Data[[#This Row],[2 Assessed]]=0),"",Data[[#This Row],[2 Proficient]]/Data[[#This Row],[2 Assessed]])</f>
        <v/>
      </c>
      <c r="W38" t="str">
        <f t="shared" si="5"/>
        <v/>
      </c>
      <c r="X38" s="1" t="str">
        <f>IF(OR(ISBLANK(Data[[#This Row],[3 Assessed]]),ISBLANK(Data[[#This Row],[Comp]]),Data[[#This Row],[Comp]]=0),"",Data[[#This Row],[3 Assessed]]/Data[[#This Row],[Comp]])</f>
        <v/>
      </c>
      <c r="Y38" s="1" t="str">
        <f>IF(OR(ISBLANK(Data[[#This Row],[3 Proficient]]),ISBLANK(Data[[#This Row],[3 Assessed]]),Data[[#This Row],[3 Assessed]]=0),"",Data[[#This Row],[3 Proficient]]/Data[[#This Row],[3 Assessed]])</f>
        <v/>
      </c>
      <c r="Z38" s="95" t="str">
        <f>IF(OR(ISBLANK(Data[[#This Row],[Enr]]),ISBLANK(Data[[#This Row],[Comp]])),"",Data[[#This Row],[Comp]]/Data[[#This Row],[Enr]])</f>
        <v/>
      </c>
    </row>
    <row r="39" spans="1:26" x14ac:dyDescent="0.25">
      <c r="A39" s="12"/>
      <c r="B39" s="13"/>
      <c r="C39" s="14"/>
      <c r="D39" s="14"/>
      <c r="E39" s="69"/>
      <c r="F39" s="70"/>
      <c r="G39" s="14"/>
      <c r="H39" s="70"/>
      <c r="I39" s="14"/>
      <c r="J39" s="70"/>
      <c r="K39" s="89" t="str">
        <f>IF(AND(ISBLANK(Data[[#This Row],[1 Assessed]]),ISBLANK(Data[[#This Row],[2 Assessed]]),ISBLANK(Data[[#This Row],[3 Assessed]])),"",AVERAGE(Data[[#This Row],[1 Assessed]],Data[[#This Row],[2 Assessed]]))</f>
        <v/>
      </c>
      <c r="L39" s="76" t="str">
        <f>IF(AND(ISBLANK(Data[[#This Row],[1 Proficient]]),ISBLANK(Data[[#This Row],[2 Proficient]]),ISBLANK(Data[[#This Row],[3 Proficient]])),"",AVERAGE(Data[[#This Row],[1 Proficient]],Data[[#This Row],[2 Proficient]],Data[[#This Row],[3 Proficient]]))</f>
        <v/>
      </c>
      <c r="M39" s="15"/>
      <c r="N39">
        <f t="shared" si="0"/>
        <v>0</v>
      </c>
      <c r="O39">
        <f t="shared" si="1"/>
        <v>0</v>
      </c>
      <c r="P39">
        <f t="shared" si="2"/>
        <v>0</v>
      </c>
      <c r="Q39" t="str">
        <f t="shared" si="3"/>
        <v/>
      </c>
      <c r="R39" s="95" t="str">
        <f>IF(OR(ISBLANK(Data[[#This Row],[1 Assessed]]),ISBLANK(Data[[#This Row],[Comp]]),Data[[#This Row],[Comp]]=0),"",Data[[#This Row],[1 Assessed]]/Data[[#This Row],[Comp]])</f>
        <v/>
      </c>
      <c r="S39" s="95" t="str">
        <f>IF(OR(ISBLANK(Data[[#This Row],[1 Proficient]]),ISBLANK(Data[[#This Row],[1 Assessed]]),Data[[#This Row],[1 Assessed]]=0),"",Data[[#This Row],[1 Proficient]]/Data[[#This Row],[1 Assessed]])</f>
        <v/>
      </c>
      <c r="T39" t="str">
        <f t="shared" si="4"/>
        <v/>
      </c>
      <c r="U39" s="1" t="str">
        <f>IF(OR(ISBLANK(Data[[#This Row],[2 Assessed]]),ISBLANK(Data[[#This Row],[Comp]]),Data[[#This Row],[Comp]]=0),"",Data[[#This Row],[2 Assessed]]/Data[[#This Row],[Comp]])</f>
        <v/>
      </c>
      <c r="V39" s="1" t="str">
        <f>IF(OR(ISBLANK(Data[[#This Row],[2 Proficient]]),ISBLANK(Data[[#This Row],[2 Assessed]]),Data[[#This Row],[2 Assessed]]=0),"",Data[[#This Row],[2 Proficient]]/Data[[#This Row],[2 Assessed]])</f>
        <v/>
      </c>
      <c r="W39" t="str">
        <f t="shared" si="5"/>
        <v/>
      </c>
      <c r="X39" s="1" t="str">
        <f>IF(OR(ISBLANK(Data[[#This Row],[3 Assessed]]),ISBLANK(Data[[#This Row],[Comp]]),Data[[#This Row],[Comp]]=0),"",Data[[#This Row],[3 Assessed]]/Data[[#This Row],[Comp]])</f>
        <v/>
      </c>
      <c r="Y39" s="1" t="str">
        <f>IF(OR(ISBLANK(Data[[#This Row],[3 Proficient]]),ISBLANK(Data[[#This Row],[3 Assessed]]),Data[[#This Row],[3 Assessed]]=0),"",Data[[#This Row],[3 Proficient]]/Data[[#This Row],[3 Assessed]])</f>
        <v/>
      </c>
      <c r="Z39" s="95" t="str">
        <f>IF(OR(ISBLANK(Data[[#This Row],[Enr]]),ISBLANK(Data[[#This Row],[Comp]])),"",Data[[#This Row],[Comp]]/Data[[#This Row],[Enr]])</f>
        <v/>
      </c>
    </row>
    <row r="40" spans="1:26" x14ac:dyDescent="0.25">
      <c r="A40" s="12"/>
      <c r="B40" s="13"/>
      <c r="C40" s="14"/>
      <c r="D40" s="14"/>
      <c r="E40" s="69"/>
      <c r="F40" s="70"/>
      <c r="G40" s="14"/>
      <c r="H40" s="70"/>
      <c r="I40" s="14"/>
      <c r="J40" s="70"/>
      <c r="K40" s="89" t="str">
        <f>IF(AND(ISBLANK(Data[[#This Row],[1 Assessed]]),ISBLANK(Data[[#This Row],[2 Assessed]]),ISBLANK(Data[[#This Row],[3 Assessed]])),"",AVERAGE(Data[[#This Row],[1 Assessed]],Data[[#This Row],[2 Assessed]]))</f>
        <v/>
      </c>
      <c r="L40" s="76" t="str">
        <f>IF(AND(ISBLANK(Data[[#This Row],[1 Proficient]]),ISBLANK(Data[[#This Row],[2 Proficient]]),ISBLANK(Data[[#This Row],[3 Proficient]])),"",AVERAGE(Data[[#This Row],[1 Proficient]],Data[[#This Row],[2 Proficient]],Data[[#This Row],[3 Proficient]]))</f>
        <v/>
      </c>
      <c r="M40" s="15"/>
      <c r="N40">
        <f t="shared" si="0"/>
        <v>0</v>
      </c>
      <c r="O40">
        <f t="shared" si="1"/>
        <v>0</v>
      </c>
      <c r="P40">
        <f t="shared" si="2"/>
        <v>0</v>
      </c>
      <c r="Q40" t="str">
        <f t="shared" si="3"/>
        <v/>
      </c>
      <c r="R40" s="95" t="str">
        <f>IF(OR(ISBLANK(Data[[#This Row],[1 Assessed]]),ISBLANK(Data[[#This Row],[Comp]]),Data[[#This Row],[Comp]]=0),"",Data[[#This Row],[1 Assessed]]/Data[[#This Row],[Comp]])</f>
        <v/>
      </c>
      <c r="S40" s="95" t="str">
        <f>IF(OR(ISBLANK(Data[[#This Row],[1 Proficient]]),ISBLANK(Data[[#This Row],[1 Assessed]]),Data[[#This Row],[1 Assessed]]=0),"",Data[[#This Row],[1 Proficient]]/Data[[#This Row],[1 Assessed]])</f>
        <v/>
      </c>
      <c r="T40" t="str">
        <f t="shared" si="4"/>
        <v/>
      </c>
      <c r="U40" s="1" t="str">
        <f>IF(OR(ISBLANK(Data[[#This Row],[2 Assessed]]),ISBLANK(Data[[#This Row],[Comp]]),Data[[#This Row],[Comp]]=0),"",Data[[#This Row],[2 Assessed]]/Data[[#This Row],[Comp]])</f>
        <v/>
      </c>
      <c r="V40" s="1" t="str">
        <f>IF(OR(ISBLANK(Data[[#This Row],[2 Proficient]]),ISBLANK(Data[[#This Row],[2 Assessed]]),Data[[#This Row],[2 Assessed]]=0),"",Data[[#This Row],[2 Proficient]]/Data[[#This Row],[2 Assessed]])</f>
        <v/>
      </c>
      <c r="W40" t="str">
        <f t="shared" si="5"/>
        <v/>
      </c>
      <c r="X40" s="1" t="str">
        <f>IF(OR(ISBLANK(Data[[#This Row],[3 Assessed]]),ISBLANK(Data[[#This Row],[Comp]]),Data[[#This Row],[Comp]]=0),"",Data[[#This Row],[3 Assessed]]/Data[[#This Row],[Comp]])</f>
        <v/>
      </c>
      <c r="Y40" s="1" t="str">
        <f>IF(OR(ISBLANK(Data[[#This Row],[3 Proficient]]),ISBLANK(Data[[#This Row],[3 Assessed]]),Data[[#This Row],[3 Assessed]]=0),"",Data[[#This Row],[3 Proficient]]/Data[[#This Row],[3 Assessed]])</f>
        <v/>
      </c>
      <c r="Z40" s="95" t="str">
        <f>IF(OR(ISBLANK(Data[[#This Row],[Enr]]),ISBLANK(Data[[#This Row],[Comp]])),"",Data[[#This Row],[Comp]]/Data[[#This Row],[Enr]])</f>
        <v/>
      </c>
    </row>
    <row r="41" spans="1:26" x14ac:dyDescent="0.25">
      <c r="A41" s="12"/>
      <c r="B41" s="13"/>
      <c r="C41" s="14"/>
      <c r="D41" s="14"/>
      <c r="E41" s="69"/>
      <c r="F41" s="70"/>
      <c r="G41" s="14"/>
      <c r="H41" s="70"/>
      <c r="I41" s="14"/>
      <c r="J41" s="70"/>
      <c r="K41" s="89" t="str">
        <f>IF(AND(ISBLANK(Data[[#This Row],[1 Assessed]]),ISBLANK(Data[[#This Row],[2 Assessed]]),ISBLANK(Data[[#This Row],[3 Assessed]])),"",AVERAGE(Data[[#This Row],[1 Assessed]],Data[[#This Row],[2 Assessed]]))</f>
        <v/>
      </c>
      <c r="L41" s="76" t="str">
        <f>IF(AND(ISBLANK(Data[[#This Row],[1 Proficient]]),ISBLANK(Data[[#This Row],[2 Proficient]]),ISBLANK(Data[[#This Row],[3 Proficient]])),"",AVERAGE(Data[[#This Row],[1 Proficient]],Data[[#This Row],[2 Proficient]],Data[[#This Row],[3 Proficient]]))</f>
        <v/>
      </c>
      <c r="M41" s="15"/>
      <c r="N41">
        <f t="shared" si="0"/>
        <v>0</v>
      </c>
      <c r="O41">
        <f t="shared" si="1"/>
        <v>0</v>
      </c>
      <c r="P41">
        <f t="shared" si="2"/>
        <v>0</v>
      </c>
      <c r="Q41" t="str">
        <f t="shared" si="3"/>
        <v/>
      </c>
      <c r="R41" s="95" t="str">
        <f>IF(OR(ISBLANK(Data[[#This Row],[1 Assessed]]),ISBLANK(Data[[#This Row],[Comp]]),Data[[#This Row],[Comp]]=0),"",Data[[#This Row],[1 Assessed]]/Data[[#This Row],[Comp]])</f>
        <v/>
      </c>
      <c r="S41" s="95" t="str">
        <f>IF(OR(ISBLANK(Data[[#This Row],[1 Proficient]]),ISBLANK(Data[[#This Row],[1 Assessed]]),Data[[#This Row],[1 Assessed]]=0),"",Data[[#This Row],[1 Proficient]]/Data[[#This Row],[1 Assessed]])</f>
        <v/>
      </c>
      <c r="T41" t="str">
        <f t="shared" si="4"/>
        <v/>
      </c>
      <c r="U41" s="1" t="str">
        <f>IF(OR(ISBLANK(Data[[#This Row],[2 Assessed]]),ISBLANK(Data[[#This Row],[Comp]]),Data[[#This Row],[Comp]]=0),"",Data[[#This Row],[2 Assessed]]/Data[[#This Row],[Comp]])</f>
        <v/>
      </c>
      <c r="V41" s="1" t="str">
        <f>IF(OR(ISBLANK(Data[[#This Row],[2 Proficient]]),ISBLANK(Data[[#This Row],[2 Assessed]]),Data[[#This Row],[2 Assessed]]=0),"",Data[[#This Row],[2 Proficient]]/Data[[#This Row],[2 Assessed]])</f>
        <v/>
      </c>
      <c r="W41" t="str">
        <f t="shared" si="5"/>
        <v/>
      </c>
      <c r="X41" s="1" t="str">
        <f>IF(OR(ISBLANK(Data[[#This Row],[3 Assessed]]),ISBLANK(Data[[#This Row],[Comp]]),Data[[#This Row],[Comp]]=0),"",Data[[#This Row],[3 Assessed]]/Data[[#This Row],[Comp]])</f>
        <v/>
      </c>
      <c r="Y41" s="1" t="str">
        <f>IF(OR(ISBLANK(Data[[#This Row],[3 Proficient]]),ISBLANK(Data[[#This Row],[3 Assessed]]),Data[[#This Row],[3 Assessed]]=0),"",Data[[#This Row],[3 Proficient]]/Data[[#This Row],[3 Assessed]])</f>
        <v/>
      </c>
      <c r="Z41" s="95" t="str">
        <f>IF(OR(ISBLANK(Data[[#This Row],[Enr]]),ISBLANK(Data[[#This Row],[Comp]])),"",Data[[#This Row],[Comp]]/Data[[#This Row],[Enr]])</f>
        <v/>
      </c>
    </row>
    <row r="42" spans="1:26" x14ac:dyDescent="0.25">
      <c r="A42" s="12"/>
      <c r="B42" s="13"/>
      <c r="C42" s="14"/>
      <c r="D42" s="14"/>
      <c r="E42" s="69"/>
      <c r="F42" s="70"/>
      <c r="G42" s="14"/>
      <c r="H42" s="70"/>
      <c r="I42" s="14"/>
      <c r="J42" s="70"/>
      <c r="K42" s="89" t="str">
        <f>IF(AND(ISBLANK(Data[[#This Row],[1 Assessed]]),ISBLANK(Data[[#This Row],[2 Assessed]]),ISBLANK(Data[[#This Row],[3 Assessed]])),"",AVERAGE(Data[[#This Row],[1 Assessed]],Data[[#This Row],[2 Assessed]]))</f>
        <v/>
      </c>
      <c r="L42" s="76" t="str">
        <f>IF(AND(ISBLANK(Data[[#This Row],[1 Proficient]]),ISBLANK(Data[[#This Row],[2 Proficient]]),ISBLANK(Data[[#This Row],[3 Proficient]])),"",AVERAGE(Data[[#This Row],[1 Proficient]],Data[[#This Row],[2 Proficient]],Data[[#This Row],[3 Proficient]]))</f>
        <v/>
      </c>
      <c r="M42" s="15"/>
      <c r="N42">
        <f t="shared" si="0"/>
        <v>0</v>
      </c>
      <c r="O42">
        <f t="shared" si="1"/>
        <v>0</v>
      </c>
      <c r="P42">
        <f t="shared" si="2"/>
        <v>0</v>
      </c>
      <c r="Q42" t="str">
        <f t="shared" si="3"/>
        <v/>
      </c>
      <c r="R42" s="95" t="str">
        <f>IF(OR(ISBLANK(Data[[#This Row],[1 Assessed]]),ISBLANK(Data[[#This Row],[Comp]]),Data[[#This Row],[Comp]]=0),"",Data[[#This Row],[1 Assessed]]/Data[[#This Row],[Comp]])</f>
        <v/>
      </c>
      <c r="S42" s="95" t="str">
        <f>IF(OR(ISBLANK(Data[[#This Row],[1 Proficient]]),ISBLANK(Data[[#This Row],[1 Assessed]]),Data[[#This Row],[1 Assessed]]=0),"",Data[[#This Row],[1 Proficient]]/Data[[#This Row],[1 Assessed]])</f>
        <v/>
      </c>
      <c r="T42" t="str">
        <f t="shared" si="4"/>
        <v/>
      </c>
      <c r="U42" s="1" t="str">
        <f>IF(OR(ISBLANK(Data[[#This Row],[2 Assessed]]),ISBLANK(Data[[#This Row],[Comp]]),Data[[#This Row],[Comp]]=0),"",Data[[#This Row],[2 Assessed]]/Data[[#This Row],[Comp]])</f>
        <v/>
      </c>
      <c r="V42" s="1" t="str">
        <f>IF(OR(ISBLANK(Data[[#This Row],[2 Proficient]]),ISBLANK(Data[[#This Row],[2 Assessed]]),Data[[#This Row],[2 Assessed]]=0),"",Data[[#This Row],[2 Proficient]]/Data[[#This Row],[2 Assessed]])</f>
        <v/>
      </c>
      <c r="W42" t="str">
        <f t="shared" si="5"/>
        <v/>
      </c>
      <c r="X42" s="1" t="str">
        <f>IF(OR(ISBLANK(Data[[#This Row],[3 Assessed]]),ISBLANK(Data[[#This Row],[Comp]]),Data[[#This Row],[Comp]]=0),"",Data[[#This Row],[3 Assessed]]/Data[[#This Row],[Comp]])</f>
        <v/>
      </c>
      <c r="Y42" s="1" t="str">
        <f>IF(OR(ISBLANK(Data[[#This Row],[3 Proficient]]),ISBLANK(Data[[#This Row],[3 Assessed]]),Data[[#This Row],[3 Assessed]]=0),"",Data[[#This Row],[3 Proficient]]/Data[[#This Row],[3 Assessed]])</f>
        <v/>
      </c>
      <c r="Z42" s="95" t="str">
        <f>IF(OR(ISBLANK(Data[[#This Row],[Enr]]),ISBLANK(Data[[#This Row],[Comp]])),"",Data[[#This Row],[Comp]]/Data[[#This Row],[Enr]])</f>
        <v/>
      </c>
    </row>
    <row r="43" spans="1:26" x14ac:dyDescent="0.25">
      <c r="A43" s="12"/>
      <c r="B43" s="13"/>
      <c r="C43" s="14"/>
      <c r="D43" s="14"/>
      <c r="E43" s="69"/>
      <c r="F43" s="70"/>
      <c r="G43" s="14"/>
      <c r="H43" s="70"/>
      <c r="I43" s="14"/>
      <c r="J43" s="70"/>
      <c r="K43" s="89" t="str">
        <f>IF(AND(ISBLANK(Data[[#This Row],[1 Assessed]]),ISBLANK(Data[[#This Row],[2 Assessed]]),ISBLANK(Data[[#This Row],[3 Assessed]])),"",AVERAGE(Data[[#This Row],[1 Assessed]],Data[[#This Row],[2 Assessed]]))</f>
        <v/>
      </c>
      <c r="L43" s="76" t="str">
        <f>IF(AND(ISBLANK(Data[[#This Row],[1 Proficient]]),ISBLANK(Data[[#This Row],[2 Proficient]]),ISBLANK(Data[[#This Row],[3 Proficient]])),"",AVERAGE(Data[[#This Row],[1 Proficient]],Data[[#This Row],[2 Proficient]],Data[[#This Row],[3 Proficient]]))</f>
        <v/>
      </c>
      <c r="M43" s="15"/>
      <c r="N43">
        <f t="shared" si="0"/>
        <v>0</v>
      </c>
      <c r="O43">
        <f t="shared" si="1"/>
        <v>0</v>
      </c>
      <c r="P43">
        <f t="shared" si="2"/>
        <v>0</v>
      </c>
      <c r="Q43" t="str">
        <f t="shared" si="3"/>
        <v/>
      </c>
      <c r="R43" s="95" t="str">
        <f>IF(OR(ISBLANK(Data[[#This Row],[1 Assessed]]),ISBLANK(Data[[#This Row],[Comp]]),Data[[#This Row],[Comp]]=0),"",Data[[#This Row],[1 Assessed]]/Data[[#This Row],[Comp]])</f>
        <v/>
      </c>
      <c r="S43" s="95" t="str">
        <f>IF(OR(ISBLANK(Data[[#This Row],[1 Proficient]]),ISBLANK(Data[[#This Row],[1 Assessed]]),Data[[#This Row],[1 Assessed]]=0),"",Data[[#This Row],[1 Proficient]]/Data[[#This Row],[1 Assessed]])</f>
        <v/>
      </c>
      <c r="T43" t="str">
        <f t="shared" si="4"/>
        <v/>
      </c>
      <c r="U43" s="1" t="str">
        <f>IF(OR(ISBLANK(Data[[#This Row],[2 Assessed]]),ISBLANK(Data[[#This Row],[Comp]]),Data[[#This Row],[Comp]]=0),"",Data[[#This Row],[2 Assessed]]/Data[[#This Row],[Comp]])</f>
        <v/>
      </c>
      <c r="V43" s="1" t="str">
        <f>IF(OR(ISBLANK(Data[[#This Row],[2 Proficient]]),ISBLANK(Data[[#This Row],[2 Assessed]]),Data[[#This Row],[2 Assessed]]=0),"",Data[[#This Row],[2 Proficient]]/Data[[#This Row],[2 Assessed]])</f>
        <v/>
      </c>
      <c r="W43" t="str">
        <f t="shared" si="5"/>
        <v/>
      </c>
      <c r="X43" s="1" t="str">
        <f>IF(OR(ISBLANK(Data[[#This Row],[3 Assessed]]),ISBLANK(Data[[#This Row],[Comp]]),Data[[#This Row],[Comp]]=0),"",Data[[#This Row],[3 Assessed]]/Data[[#This Row],[Comp]])</f>
        <v/>
      </c>
      <c r="Y43" s="1" t="str">
        <f>IF(OR(ISBLANK(Data[[#This Row],[3 Proficient]]),ISBLANK(Data[[#This Row],[3 Assessed]]),Data[[#This Row],[3 Assessed]]=0),"",Data[[#This Row],[3 Proficient]]/Data[[#This Row],[3 Assessed]])</f>
        <v/>
      </c>
      <c r="Z43" s="95" t="str">
        <f>IF(OR(ISBLANK(Data[[#This Row],[Enr]]),ISBLANK(Data[[#This Row],[Comp]])),"",Data[[#This Row],[Comp]]/Data[[#This Row],[Enr]])</f>
        <v/>
      </c>
    </row>
    <row r="44" spans="1:26" x14ac:dyDescent="0.25">
      <c r="A44" s="12"/>
      <c r="B44" s="13"/>
      <c r="C44" s="14"/>
      <c r="D44" s="14"/>
      <c r="E44" s="69"/>
      <c r="F44" s="70"/>
      <c r="G44" s="14"/>
      <c r="H44" s="70"/>
      <c r="I44" s="14"/>
      <c r="J44" s="70"/>
      <c r="K44" s="89" t="str">
        <f>IF(AND(ISBLANK(Data[[#This Row],[1 Assessed]]),ISBLANK(Data[[#This Row],[2 Assessed]]),ISBLANK(Data[[#This Row],[3 Assessed]])),"",AVERAGE(Data[[#This Row],[1 Assessed]],Data[[#This Row],[2 Assessed]]))</f>
        <v/>
      </c>
      <c r="L44" s="76" t="str">
        <f>IF(AND(ISBLANK(Data[[#This Row],[1 Proficient]]),ISBLANK(Data[[#This Row],[2 Proficient]]),ISBLANK(Data[[#This Row],[3 Proficient]])),"",AVERAGE(Data[[#This Row],[1 Proficient]],Data[[#This Row],[2 Proficient]],Data[[#This Row],[3 Proficient]]))</f>
        <v/>
      </c>
      <c r="M44" s="15"/>
      <c r="N44">
        <f t="shared" ref="N44:N75" si="6">$B$4</f>
        <v>0</v>
      </c>
      <c r="O44">
        <f t="shared" ref="O44:O75" si="7">$B$6</f>
        <v>0</v>
      </c>
      <c r="P44">
        <f t="shared" ref="P44:P75" si="8">$B$7</f>
        <v>0</v>
      </c>
      <c r="Q44" t="str">
        <f t="shared" ref="Q44:Q75" si="9">$H$5</f>
        <v/>
      </c>
      <c r="R44" s="95" t="str">
        <f>IF(OR(ISBLANK(Data[[#This Row],[1 Assessed]]),ISBLANK(Data[[#This Row],[Comp]]),Data[[#This Row],[Comp]]=0),"",Data[[#This Row],[1 Assessed]]/Data[[#This Row],[Comp]])</f>
        <v/>
      </c>
      <c r="S44" s="95" t="str">
        <f>IF(OR(ISBLANK(Data[[#This Row],[1 Proficient]]),ISBLANK(Data[[#This Row],[1 Assessed]]),Data[[#This Row],[1 Assessed]]=0),"",Data[[#This Row],[1 Proficient]]/Data[[#This Row],[1 Assessed]])</f>
        <v/>
      </c>
      <c r="T44" t="str">
        <f t="shared" ref="T44:T75" si="10">$H$6</f>
        <v/>
      </c>
      <c r="U44" s="1" t="str">
        <f>IF(OR(ISBLANK(Data[[#This Row],[2 Assessed]]),ISBLANK(Data[[#This Row],[Comp]]),Data[[#This Row],[Comp]]=0),"",Data[[#This Row],[2 Assessed]]/Data[[#This Row],[Comp]])</f>
        <v/>
      </c>
      <c r="V44" s="1" t="str">
        <f>IF(OR(ISBLANK(Data[[#This Row],[2 Proficient]]),ISBLANK(Data[[#This Row],[2 Assessed]]),Data[[#This Row],[2 Assessed]]=0),"",Data[[#This Row],[2 Proficient]]/Data[[#This Row],[2 Assessed]])</f>
        <v/>
      </c>
      <c r="W44" t="str">
        <f t="shared" ref="W44:W75" si="11">$H$7</f>
        <v/>
      </c>
      <c r="X44" s="1" t="str">
        <f>IF(OR(ISBLANK(Data[[#This Row],[3 Assessed]]),ISBLANK(Data[[#This Row],[Comp]]),Data[[#This Row],[Comp]]=0),"",Data[[#This Row],[3 Assessed]]/Data[[#This Row],[Comp]])</f>
        <v/>
      </c>
      <c r="Y44" s="1" t="str">
        <f>IF(OR(ISBLANK(Data[[#This Row],[3 Proficient]]),ISBLANK(Data[[#This Row],[3 Assessed]]),Data[[#This Row],[3 Assessed]]=0),"",Data[[#This Row],[3 Proficient]]/Data[[#This Row],[3 Assessed]])</f>
        <v/>
      </c>
      <c r="Z44" s="95" t="str">
        <f>IF(OR(ISBLANK(Data[[#This Row],[Enr]]),ISBLANK(Data[[#This Row],[Comp]])),"",Data[[#This Row],[Comp]]/Data[[#This Row],[Enr]])</f>
        <v/>
      </c>
    </row>
    <row r="45" spans="1:26" x14ac:dyDescent="0.25">
      <c r="A45" s="12"/>
      <c r="B45" s="13"/>
      <c r="C45" s="14"/>
      <c r="D45" s="14"/>
      <c r="E45" s="69"/>
      <c r="F45" s="70"/>
      <c r="G45" s="14"/>
      <c r="H45" s="70"/>
      <c r="I45" s="14"/>
      <c r="J45" s="70"/>
      <c r="K45" s="89" t="str">
        <f>IF(AND(ISBLANK(Data[[#This Row],[1 Assessed]]),ISBLANK(Data[[#This Row],[2 Assessed]]),ISBLANK(Data[[#This Row],[3 Assessed]])),"",AVERAGE(Data[[#This Row],[1 Assessed]],Data[[#This Row],[2 Assessed]]))</f>
        <v/>
      </c>
      <c r="L45" s="76" t="str">
        <f>IF(AND(ISBLANK(Data[[#This Row],[1 Proficient]]),ISBLANK(Data[[#This Row],[2 Proficient]]),ISBLANK(Data[[#This Row],[3 Proficient]])),"",AVERAGE(Data[[#This Row],[1 Proficient]],Data[[#This Row],[2 Proficient]],Data[[#This Row],[3 Proficient]]))</f>
        <v/>
      </c>
      <c r="M45" s="15"/>
      <c r="N45">
        <f t="shared" si="6"/>
        <v>0</v>
      </c>
      <c r="O45">
        <f t="shared" si="7"/>
        <v>0</v>
      </c>
      <c r="P45">
        <f t="shared" si="8"/>
        <v>0</v>
      </c>
      <c r="Q45" t="str">
        <f t="shared" si="9"/>
        <v/>
      </c>
      <c r="R45" s="95" t="str">
        <f>IF(OR(ISBLANK(Data[[#This Row],[1 Assessed]]),ISBLANK(Data[[#This Row],[Comp]]),Data[[#This Row],[Comp]]=0),"",Data[[#This Row],[1 Assessed]]/Data[[#This Row],[Comp]])</f>
        <v/>
      </c>
      <c r="S45" s="95" t="str">
        <f>IF(OR(ISBLANK(Data[[#This Row],[1 Proficient]]),ISBLANK(Data[[#This Row],[1 Assessed]]),Data[[#This Row],[1 Assessed]]=0),"",Data[[#This Row],[1 Proficient]]/Data[[#This Row],[1 Assessed]])</f>
        <v/>
      </c>
      <c r="T45" t="str">
        <f t="shared" si="10"/>
        <v/>
      </c>
      <c r="U45" s="1" t="str">
        <f>IF(OR(ISBLANK(Data[[#This Row],[2 Assessed]]),ISBLANK(Data[[#This Row],[Comp]]),Data[[#This Row],[Comp]]=0),"",Data[[#This Row],[2 Assessed]]/Data[[#This Row],[Comp]])</f>
        <v/>
      </c>
      <c r="V45" s="1" t="str">
        <f>IF(OR(ISBLANK(Data[[#This Row],[2 Proficient]]),ISBLANK(Data[[#This Row],[2 Assessed]]),Data[[#This Row],[2 Assessed]]=0),"",Data[[#This Row],[2 Proficient]]/Data[[#This Row],[2 Assessed]])</f>
        <v/>
      </c>
      <c r="W45" t="str">
        <f t="shared" si="11"/>
        <v/>
      </c>
      <c r="X45" s="1" t="str">
        <f>IF(OR(ISBLANK(Data[[#This Row],[3 Assessed]]),ISBLANK(Data[[#This Row],[Comp]]),Data[[#This Row],[Comp]]=0),"",Data[[#This Row],[3 Assessed]]/Data[[#This Row],[Comp]])</f>
        <v/>
      </c>
      <c r="Y45" s="1" t="str">
        <f>IF(OR(ISBLANK(Data[[#This Row],[3 Proficient]]),ISBLANK(Data[[#This Row],[3 Assessed]]),Data[[#This Row],[3 Assessed]]=0),"",Data[[#This Row],[3 Proficient]]/Data[[#This Row],[3 Assessed]])</f>
        <v/>
      </c>
      <c r="Z45" s="95" t="str">
        <f>IF(OR(ISBLANK(Data[[#This Row],[Enr]]),ISBLANK(Data[[#This Row],[Comp]])),"",Data[[#This Row],[Comp]]/Data[[#This Row],[Enr]])</f>
        <v/>
      </c>
    </row>
    <row r="46" spans="1:26" x14ac:dyDescent="0.25">
      <c r="A46" s="12"/>
      <c r="B46" s="13"/>
      <c r="C46" s="14"/>
      <c r="D46" s="14"/>
      <c r="E46" s="69"/>
      <c r="F46" s="70"/>
      <c r="G46" s="14"/>
      <c r="H46" s="70"/>
      <c r="I46" s="14"/>
      <c r="J46" s="70"/>
      <c r="K46" s="89" t="str">
        <f>IF(AND(ISBLANK(Data[[#This Row],[1 Assessed]]),ISBLANK(Data[[#This Row],[2 Assessed]]),ISBLANK(Data[[#This Row],[3 Assessed]])),"",AVERAGE(Data[[#This Row],[1 Assessed]],Data[[#This Row],[2 Assessed]]))</f>
        <v/>
      </c>
      <c r="L46" s="76" t="str">
        <f>IF(AND(ISBLANK(Data[[#This Row],[1 Proficient]]),ISBLANK(Data[[#This Row],[2 Proficient]]),ISBLANK(Data[[#This Row],[3 Proficient]])),"",AVERAGE(Data[[#This Row],[1 Proficient]],Data[[#This Row],[2 Proficient]],Data[[#This Row],[3 Proficient]]))</f>
        <v/>
      </c>
      <c r="M46" s="15"/>
      <c r="N46">
        <f t="shared" si="6"/>
        <v>0</v>
      </c>
      <c r="O46">
        <f t="shared" si="7"/>
        <v>0</v>
      </c>
      <c r="P46">
        <f t="shared" si="8"/>
        <v>0</v>
      </c>
      <c r="Q46" t="str">
        <f t="shared" si="9"/>
        <v/>
      </c>
      <c r="R46" s="95" t="str">
        <f>IF(OR(ISBLANK(Data[[#This Row],[1 Assessed]]),ISBLANK(Data[[#This Row],[Comp]]),Data[[#This Row],[Comp]]=0),"",Data[[#This Row],[1 Assessed]]/Data[[#This Row],[Comp]])</f>
        <v/>
      </c>
      <c r="S46" s="95" t="str">
        <f>IF(OR(ISBLANK(Data[[#This Row],[1 Proficient]]),ISBLANK(Data[[#This Row],[1 Assessed]]),Data[[#This Row],[1 Assessed]]=0),"",Data[[#This Row],[1 Proficient]]/Data[[#This Row],[1 Assessed]])</f>
        <v/>
      </c>
      <c r="T46" t="str">
        <f t="shared" si="10"/>
        <v/>
      </c>
      <c r="U46" s="1" t="str">
        <f>IF(OR(ISBLANK(Data[[#This Row],[2 Assessed]]),ISBLANK(Data[[#This Row],[Comp]]),Data[[#This Row],[Comp]]=0),"",Data[[#This Row],[2 Assessed]]/Data[[#This Row],[Comp]])</f>
        <v/>
      </c>
      <c r="V46" s="1" t="str">
        <f>IF(OR(ISBLANK(Data[[#This Row],[2 Proficient]]),ISBLANK(Data[[#This Row],[2 Assessed]]),Data[[#This Row],[2 Assessed]]=0),"",Data[[#This Row],[2 Proficient]]/Data[[#This Row],[2 Assessed]])</f>
        <v/>
      </c>
      <c r="W46" t="str">
        <f t="shared" si="11"/>
        <v/>
      </c>
      <c r="X46" s="1" t="str">
        <f>IF(OR(ISBLANK(Data[[#This Row],[3 Assessed]]),ISBLANK(Data[[#This Row],[Comp]]),Data[[#This Row],[Comp]]=0),"",Data[[#This Row],[3 Assessed]]/Data[[#This Row],[Comp]])</f>
        <v/>
      </c>
      <c r="Y46" s="1" t="str">
        <f>IF(OR(ISBLANK(Data[[#This Row],[3 Proficient]]),ISBLANK(Data[[#This Row],[3 Assessed]]),Data[[#This Row],[3 Assessed]]=0),"",Data[[#This Row],[3 Proficient]]/Data[[#This Row],[3 Assessed]])</f>
        <v/>
      </c>
      <c r="Z46" s="95" t="str">
        <f>IF(OR(ISBLANK(Data[[#This Row],[Enr]]),ISBLANK(Data[[#This Row],[Comp]])),"",Data[[#This Row],[Comp]]/Data[[#This Row],[Enr]])</f>
        <v/>
      </c>
    </row>
    <row r="47" spans="1:26" x14ac:dyDescent="0.25">
      <c r="A47" s="12"/>
      <c r="B47" s="13"/>
      <c r="C47" s="14"/>
      <c r="D47" s="14"/>
      <c r="E47" s="69"/>
      <c r="F47" s="70"/>
      <c r="G47" s="14"/>
      <c r="H47" s="70"/>
      <c r="I47" s="14"/>
      <c r="J47" s="70"/>
      <c r="K47" s="89" t="str">
        <f>IF(AND(ISBLANK(Data[[#This Row],[1 Assessed]]),ISBLANK(Data[[#This Row],[2 Assessed]]),ISBLANK(Data[[#This Row],[3 Assessed]])),"",AVERAGE(Data[[#This Row],[1 Assessed]],Data[[#This Row],[2 Assessed]]))</f>
        <v/>
      </c>
      <c r="L47" s="76" t="str">
        <f>IF(AND(ISBLANK(Data[[#This Row],[1 Proficient]]),ISBLANK(Data[[#This Row],[2 Proficient]]),ISBLANK(Data[[#This Row],[3 Proficient]])),"",AVERAGE(Data[[#This Row],[1 Proficient]],Data[[#This Row],[2 Proficient]],Data[[#This Row],[3 Proficient]]))</f>
        <v/>
      </c>
      <c r="M47" s="15"/>
      <c r="N47">
        <f t="shared" si="6"/>
        <v>0</v>
      </c>
      <c r="O47">
        <f t="shared" si="7"/>
        <v>0</v>
      </c>
      <c r="P47">
        <f t="shared" si="8"/>
        <v>0</v>
      </c>
      <c r="Q47" t="str">
        <f t="shared" si="9"/>
        <v/>
      </c>
      <c r="R47" s="95" t="str">
        <f>IF(OR(ISBLANK(Data[[#This Row],[1 Assessed]]),ISBLANK(Data[[#This Row],[Comp]]),Data[[#This Row],[Comp]]=0),"",Data[[#This Row],[1 Assessed]]/Data[[#This Row],[Comp]])</f>
        <v/>
      </c>
      <c r="S47" s="95" t="str">
        <f>IF(OR(ISBLANK(Data[[#This Row],[1 Proficient]]),ISBLANK(Data[[#This Row],[1 Assessed]]),Data[[#This Row],[1 Assessed]]=0),"",Data[[#This Row],[1 Proficient]]/Data[[#This Row],[1 Assessed]])</f>
        <v/>
      </c>
      <c r="T47" t="str">
        <f t="shared" si="10"/>
        <v/>
      </c>
      <c r="U47" s="1" t="str">
        <f>IF(OR(ISBLANK(Data[[#This Row],[2 Assessed]]),ISBLANK(Data[[#This Row],[Comp]]),Data[[#This Row],[Comp]]=0),"",Data[[#This Row],[2 Assessed]]/Data[[#This Row],[Comp]])</f>
        <v/>
      </c>
      <c r="V47" s="1" t="str">
        <f>IF(OR(ISBLANK(Data[[#This Row],[2 Proficient]]),ISBLANK(Data[[#This Row],[2 Assessed]]),Data[[#This Row],[2 Assessed]]=0),"",Data[[#This Row],[2 Proficient]]/Data[[#This Row],[2 Assessed]])</f>
        <v/>
      </c>
      <c r="W47" t="str">
        <f t="shared" si="11"/>
        <v/>
      </c>
      <c r="X47" s="1" t="str">
        <f>IF(OR(ISBLANK(Data[[#This Row],[3 Assessed]]),ISBLANK(Data[[#This Row],[Comp]]),Data[[#This Row],[Comp]]=0),"",Data[[#This Row],[3 Assessed]]/Data[[#This Row],[Comp]])</f>
        <v/>
      </c>
      <c r="Y47" s="1" t="str">
        <f>IF(OR(ISBLANK(Data[[#This Row],[3 Proficient]]),ISBLANK(Data[[#This Row],[3 Assessed]]),Data[[#This Row],[3 Assessed]]=0),"",Data[[#This Row],[3 Proficient]]/Data[[#This Row],[3 Assessed]])</f>
        <v/>
      </c>
      <c r="Z47" s="95" t="str">
        <f>IF(OR(ISBLANK(Data[[#This Row],[Enr]]),ISBLANK(Data[[#This Row],[Comp]])),"",Data[[#This Row],[Comp]]/Data[[#This Row],[Enr]])</f>
        <v/>
      </c>
    </row>
    <row r="48" spans="1:26" x14ac:dyDescent="0.25">
      <c r="A48" s="12"/>
      <c r="B48" s="13"/>
      <c r="C48" s="14"/>
      <c r="D48" s="14"/>
      <c r="E48" s="69"/>
      <c r="F48" s="70"/>
      <c r="G48" s="14"/>
      <c r="H48" s="70"/>
      <c r="I48" s="14"/>
      <c r="J48" s="70"/>
      <c r="K48" s="89" t="str">
        <f>IF(AND(ISBLANK(Data[[#This Row],[1 Assessed]]),ISBLANK(Data[[#This Row],[2 Assessed]]),ISBLANK(Data[[#This Row],[3 Assessed]])),"",AVERAGE(Data[[#This Row],[1 Assessed]],Data[[#This Row],[2 Assessed]]))</f>
        <v/>
      </c>
      <c r="L48" s="76" t="str">
        <f>IF(AND(ISBLANK(Data[[#This Row],[1 Proficient]]),ISBLANK(Data[[#This Row],[2 Proficient]]),ISBLANK(Data[[#This Row],[3 Proficient]])),"",AVERAGE(Data[[#This Row],[1 Proficient]],Data[[#This Row],[2 Proficient]],Data[[#This Row],[3 Proficient]]))</f>
        <v/>
      </c>
      <c r="M48" s="15"/>
      <c r="N48">
        <f t="shared" si="6"/>
        <v>0</v>
      </c>
      <c r="O48">
        <f t="shared" si="7"/>
        <v>0</v>
      </c>
      <c r="P48">
        <f t="shared" si="8"/>
        <v>0</v>
      </c>
      <c r="Q48" t="str">
        <f t="shared" si="9"/>
        <v/>
      </c>
      <c r="R48" s="95" t="str">
        <f>IF(OR(ISBLANK(Data[[#This Row],[1 Assessed]]),ISBLANK(Data[[#This Row],[Comp]]),Data[[#This Row],[Comp]]=0),"",Data[[#This Row],[1 Assessed]]/Data[[#This Row],[Comp]])</f>
        <v/>
      </c>
      <c r="S48" s="95" t="str">
        <f>IF(OR(ISBLANK(Data[[#This Row],[1 Proficient]]),ISBLANK(Data[[#This Row],[1 Assessed]]),Data[[#This Row],[1 Assessed]]=0),"",Data[[#This Row],[1 Proficient]]/Data[[#This Row],[1 Assessed]])</f>
        <v/>
      </c>
      <c r="T48" t="str">
        <f t="shared" si="10"/>
        <v/>
      </c>
      <c r="U48" s="1" t="str">
        <f>IF(OR(ISBLANK(Data[[#This Row],[2 Assessed]]),ISBLANK(Data[[#This Row],[Comp]]),Data[[#This Row],[Comp]]=0),"",Data[[#This Row],[2 Assessed]]/Data[[#This Row],[Comp]])</f>
        <v/>
      </c>
      <c r="V48" s="1" t="str">
        <f>IF(OR(ISBLANK(Data[[#This Row],[2 Proficient]]),ISBLANK(Data[[#This Row],[2 Assessed]]),Data[[#This Row],[2 Assessed]]=0),"",Data[[#This Row],[2 Proficient]]/Data[[#This Row],[2 Assessed]])</f>
        <v/>
      </c>
      <c r="W48" t="str">
        <f t="shared" si="11"/>
        <v/>
      </c>
      <c r="X48" s="1" t="str">
        <f>IF(OR(ISBLANK(Data[[#This Row],[3 Assessed]]),ISBLANK(Data[[#This Row],[Comp]]),Data[[#This Row],[Comp]]=0),"",Data[[#This Row],[3 Assessed]]/Data[[#This Row],[Comp]])</f>
        <v/>
      </c>
      <c r="Y48" s="1" t="str">
        <f>IF(OR(ISBLANK(Data[[#This Row],[3 Proficient]]),ISBLANK(Data[[#This Row],[3 Assessed]]),Data[[#This Row],[3 Assessed]]=0),"",Data[[#This Row],[3 Proficient]]/Data[[#This Row],[3 Assessed]])</f>
        <v/>
      </c>
      <c r="Z48" s="95" t="str">
        <f>IF(OR(ISBLANK(Data[[#This Row],[Enr]]),ISBLANK(Data[[#This Row],[Comp]])),"",Data[[#This Row],[Comp]]/Data[[#This Row],[Enr]])</f>
        <v/>
      </c>
    </row>
    <row r="49" spans="1:26" x14ac:dyDescent="0.25">
      <c r="A49" s="12"/>
      <c r="B49" s="13"/>
      <c r="C49" s="14"/>
      <c r="D49" s="14"/>
      <c r="E49" s="69"/>
      <c r="F49" s="70"/>
      <c r="G49" s="14"/>
      <c r="H49" s="70"/>
      <c r="I49" s="14"/>
      <c r="J49" s="70"/>
      <c r="K49" s="89" t="str">
        <f>IF(AND(ISBLANK(Data[[#This Row],[1 Assessed]]),ISBLANK(Data[[#This Row],[2 Assessed]]),ISBLANK(Data[[#This Row],[3 Assessed]])),"",AVERAGE(Data[[#This Row],[1 Assessed]],Data[[#This Row],[2 Assessed]]))</f>
        <v/>
      </c>
      <c r="L49" s="76" t="str">
        <f>IF(AND(ISBLANK(Data[[#This Row],[1 Proficient]]),ISBLANK(Data[[#This Row],[2 Proficient]]),ISBLANK(Data[[#This Row],[3 Proficient]])),"",AVERAGE(Data[[#This Row],[1 Proficient]],Data[[#This Row],[2 Proficient]],Data[[#This Row],[3 Proficient]]))</f>
        <v/>
      </c>
      <c r="M49" s="15"/>
      <c r="N49">
        <f t="shared" si="6"/>
        <v>0</v>
      </c>
      <c r="O49">
        <f t="shared" si="7"/>
        <v>0</v>
      </c>
      <c r="P49">
        <f t="shared" si="8"/>
        <v>0</v>
      </c>
      <c r="Q49" t="str">
        <f t="shared" si="9"/>
        <v/>
      </c>
      <c r="R49" s="95" t="str">
        <f>IF(OR(ISBLANK(Data[[#This Row],[1 Assessed]]),ISBLANK(Data[[#This Row],[Comp]]),Data[[#This Row],[Comp]]=0),"",Data[[#This Row],[1 Assessed]]/Data[[#This Row],[Comp]])</f>
        <v/>
      </c>
      <c r="S49" s="95" t="str">
        <f>IF(OR(ISBLANK(Data[[#This Row],[1 Proficient]]),ISBLANK(Data[[#This Row],[1 Assessed]]),Data[[#This Row],[1 Assessed]]=0),"",Data[[#This Row],[1 Proficient]]/Data[[#This Row],[1 Assessed]])</f>
        <v/>
      </c>
      <c r="T49" t="str">
        <f t="shared" si="10"/>
        <v/>
      </c>
      <c r="U49" s="1" t="str">
        <f>IF(OR(ISBLANK(Data[[#This Row],[2 Assessed]]),ISBLANK(Data[[#This Row],[Comp]]),Data[[#This Row],[Comp]]=0),"",Data[[#This Row],[2 Assessed]]/Data[[#This Row],[Comp]])</f>
        <v/>
      </c>
      <c r="V49" s="1" t="str">
        <f>IF(OR(ISBLANK(Data[[#This Row],[2 Proficient]]),ISBLANK(Data[[#This Row],[2 Assessed]]),Data[[#This Row],[2 Assessed]]=0),"",Data[[#This Row],[2 Proficient]]/Data[[#This Row],[2 Assessed]])</f>
        <v/>
      </c>
      <c r="W49" t="str">
        <f t="shared" si="11"/>
        <v/>
      </c>
      <c r="X49" s="1" t="str">
        <f>IF(OR(ISBLANK(Data[[#This Row],[3 Assessed]]),ISBLANK(Data[[#This Row],[Comp]]),Data[[#This Row],[Comp]]=0),"",Data[[#This Row],[3 Assessed]]/Data[[#This Row],[Comp]])</f>
        <v/>
      </c>
      <c r="Y49" s="1" t="str">
        <f>IF(OR(ISBLANK(Data[[#This Row],[3 Proficient]]),ISBLANK(Data[[#This Row],[3 Assessed]]),Data[[#This Row],[3 Assessed]]=0),"",Data[[#This Row],[3 Proficient]]/Data[[#This Row],[3 Assessed]])</f>
        <v/>
      </c>
      <c r="Z49" s="95" t="str">
        <f>IF(OR(ISBLANK(Data[[#This Row],[Enr]]),ISBLANK(Data[[#This Row],[Comp]])),"",Data[[#This Row],[Comp]]/Data[[#This Row],[Enr]])</f>
        <v/>
      </c>
    </row>
    <row r="50" spans="1:26" x14ac:dyDescent="0.25">
      <c r="A50" s="12"/>
      <c r="B50" s="13"/>
      <c r="C50" s="14"/>
      <c r="D50" s="14"/>
      <c r="E50" s="69"/>
      <c r="F50" s="70"/>
      <c r="G50" s="14"/>
      <c r="H50" s="70"/>
      <c r="I50" s="14"/>
      <c r="J50" s="70"/>
      <c r="K50" s="89" t="str">
        <f>IF(AND(ISBLANK(Data[[#This Row],[1 Assessed]]),ISBLANK(Data[[#This Row],[2 Assessed]]),ISBLANK(Data[[#This Row],[3 Assessed]])),"",AVERAGE(Data[[#This Row],[1 Assessed]],Data[[#This Row],[2 Assessed]]))</f>
        <v/>
      </c>
      <c r="L50" s="76" t="str">
        <f>IF(AND(ISBLANK(Data[[#This Row],[1 Proficient]]),ISBLANK(Data[[#This Row],[2 Proficient]]),ISBLANK(Data[[#This Row],[3 Proficient]])),"",AVERAGE(Data[[#This Row],[1 Proficient]],Data[[#This Row],[2 Proficient]],Data[[#This Row],[3 Proficient]]))</f>
        <v/>
      </c>
      <c r="M50" s="15"/>
      <c r="N50">
        <f t="shared" si="6"/>
        <v>0</v>
      </c>
      <c r="O50">
        <f t="shared" si="7"/>
        <v>0</v>
      </c>
      <c r="P50">
        <f t="shared" si="8"/>
        <v>0</v>
      </c>
      <c r="Q50" t="str">
        <f t="shared" si="9"/>
        <v/>
      </c>
      <c r="R50" s="95" t="str">
        <f>IF(OR(ISBLANK(Data[[#This Row],[1 Assessed]]),ISBLANK(Data[[#This Row],[Comp]]),Data[[#This Row],[Comp]]=0),"",Data[[#This Row],[1 Assessed]]/Data[[#This Row],[Comp]])</f>
        <v/>
      </c>
      <c r="S50" s="95" t="str">
        <f>IF(OR(ISBLANK(Data[[#This Row],[1 Proficient]]),ISBLANK(Data[[#This Row],[1 Assessed]]),Data[[#This Row],[1 Assessed]]=0),"",Data[[#This Row],[1 Proficient]]/Data[[#This Row],[1 Assessed]])</f>
        <v/>
      </c>
      <c r="T50" t="str">
        <f t="shared" si="10"/>
        <v/>
      </c>
      <c r="U50" s="1" t="str">
        <f>IF(OR(ISBLANK(Data[[#This Row],[2 Assessed]]),ISBLANK(Data[[#This Row],[Comp]]),Data[[#This Row],[Comp]]=0),"",Data[[#This Row],[2 Assessed]]/Data[[#This Row],[Comp]])</f>
        <v/>
      </c>
      <c r="V50" s="1" t="str">
        <f>IF(OR(ISBLANK(Data[[#This Row],[2 Proficient]]),ISBLANK(Data[[#This Row],[2 Assessed]]),Data[[#This Row],[2 Assessed]]=0),"",Data[[#This Row],[2 Proficient]]/Data[[#This Row],[2 Assessed]])</f>
        <v/>
      </c>
      <c r="W50" t="str">
        <f t="shared" si="11"/>
        <v/>
      </c>
      <c r="X50" s="1" t="str">
        <f>IF(OR(ISBLANK(Data[[#This Row],[3 Assessed]]),ISBLANK(Data[[#This Row],[Comp]]),Data[[#This Row],[Comp]]=0),"",Data[[#This Row],[3 Assessed]]/Data[[#This Row],[Comp]])</f>
        <v/>
      </c>
      <c r="Y50" s="1" t="str">
        <f>IF(OR(ISBLANK(Data[[#This Row],[3 Proficient]]),ISBLANK(Data[[#This Row],[3 Assessed]]),Data[[#This Row],[3 Assessed]]=0),"",Data[[#This Row],[3 Proficient]]/Data[[#This Row],[3 Assessed]])</f>
        <v/>
      </c>
      <c r="Z50" s="95" t="str">
        <f>IF(OR(ISBLANK(Data[[#This Row],[Enr]]),ISBLANK(Data[[#This Row],[Comp]])),"",Data[[#This Row],[Comp]]/Data[[#This Row],[Enr]])</f>
        <v/>
      </c>
    </row>
    <row r="51" spans="1:26" x14ac:dyDescent="0.25">
      <c r="A51" s="12"/>
      <c r="B51" s="13"/>
      <c r="C51" s="14"/>
      <c r="D51" s="14"/>
      <c r="E51" s="69"/>
      <c r="F51" s="70"/>
      <c r="G51" s="14"/>
      <c r="H51" s="70"/>
      <c r="I51" s="14"/>
      <c r="J51" s="70"/>
      <c r="K51" s="89" t="str">
        <f>IF(AND(ISBLANK(Data[[#This Row],[1 Assessed]]),ISBLANK(Data[[#This Row],[2 Assessed]]),ISBLANK(Data[[#This Row],[3 Assessed]])),"",AVERAGE(Data[[#This Row],[1 Assessed]],Data[[#This Row],[2 Assessed]]))</f>
        <v/>
      </c>
      <c r="L51" s="76" t="str">
        <f>IF(AND(ISBLANK(Data[[#This Row],[1 Proficient]]),ISBLANK(Data[[#This Row],[2 Proficient]]),ISBLANK(Data[[#This Row],[3 Proficient]])),"",AVERAGE(Data[[#This Row],[1 Proficient]],Data[[#This Row],[2 Proficient]],Data[[#This Row],[3 Proficient]]))</f>
        <v/>
      </c>
      <c r="M51" s="15"/>
      <c r="N51">
        <f t="shared" si="6"/>
        <v>0</v>
      </c>
      <c r="O51">
        <f t="shared" si="7"/>
        <v>0</v>
      </c>
      <c r="P51">
        <f t="shared" si="8"/>
        <v>0</v>
      </c>
      <c r="Q51" t="str">
        <f t="shared" si="9"/>
        <v/>
      </c>
      <c r="R51" s="95" t="str">
        <f>IF(OR(ISBLANK(Data[[#This Row],[1 Assessed]]),ISBLANK(Data[[#This Row],[Comp]]),Data[[#This Row],[Comp]]=0),"",Data[[#This Row],[1 Assessed]]/Data[[#This Row],[Comp]])</f>
        <v/>
      </c>
      <c r="S51" s="95" t="str">
        <f>IF(OR(ISBLANK(Data[[#This Row],[1 Proficient]]),ISBLANK(Data[[#This Row],[1 Assessed]]),Data[[#This Row],[1 Assessed]]=0),"",Data[[#This Row],[1 Proficient]]/Data[[#This Row],[1 Assessed]])</f>
        <v/>
      </c>
      <c r="T51" t="str">
        <f t="shared" si="10"/>
        <v/>
      </c>
      <c r="U51" s="1" t="str">
        <f>IF(OR(ISBLANK(Data[[#This Row],[2 Assessed]]),ISBLANK(Data[[#This Row],[Comp]]),Data[[#This Row],[Comp]]=0),"",Data[[#This Row],[2 Assessed]]/Data[[#This Row],[Comp]])</f>
        <v/>
      </c>
      <c r="V51" s="1" t="str">
        <f>IF(OR(ISBLANK(Data[[#This Row],[2 Proficient]]),ISBLANK(Data[[#This Row],[2 Assessed]]),Data[[#This Row],[2 Assessed]]=0),"",Data[[#This Row],[2 Proficient]]/Data[[#This Row],[2 Assessed]])</f>
        <v/>
      </c>
      <c r="W51" t="str">
        <f t="shared" si="11"/>
        <v/>
      </c>
      <c r="X51" s="1" t="str">
        <f>IF(OR(ISBLANK(Data[[#This Row],[3 Assessed]]),ISBLANK(Data[[#This Row],[Comp]]),Data[[#This Row],[Comp]]=0),"",Data[[#This Row],[3 Assessed]]/Data[[#This Row],[Comp]])</f>
        <v/>
      </c>
      <c r="Y51" s="1" t="str">
        <f>IF(OR(ISBLANK(Data[[#This Row],[3 Proficient]]),ISBLANK(Data[[#This Row],[3 Assessed]]),Data[[#This Row],[3 Assessed]]=0),"",Data[[#This Row],[3 Proficient]]/Data[[#This Row],[3 Assessed]])</f>
        <v/>
      </c>
      <c r="Z51" s="95" t="str">
        <f>IF(OR(ISBLANK(Data[[#This Row],[Enr]]),ISBLANK(Data[[#This Row],[Comp]])),"",Data[[#This Row],[Comp]]/Data[[#This Row],[Enr]])</f>
        <v/>
      </c>
    </row>
    <row r="52" spans="1:26" x14ac:dyDescent="0.25">
      <c r="A52" s="12"/>
      <c r="B52" s="13"/>
      <c r="C52" s="14"/>
      <c r="D52" s="14"/>
      <c r="E52" s="69"/>
      <c r="F52" s="70"/>
      <c r="G52" s="14"/>
      <c r="H52" s="70"/>
      <c r="I52" s="14"/>
      <c r="J52" s="70"/>
      <c r="K52" s="89" t="str">
        <f>IF(AND(ISBLANK(Data[[#This Row],[1 Assessed]]),ISBLANK(Data[[#This Row],[2 Assessed]]),ISBLANK(Data[[#This Row],[3 Assessed]])),"",AVERAGE(Data[[#This Row],[1 Assessed]],Data[[#This Row],[2 Assessed]]))</f>
        <v/>
      </c>
      <c r="L52" s="76" t="str">
        <f>IF(AND(ISBLANK(Data[[#This Row],[1 Proficient]]),ISBLANK(Data[[#This Row],[2 Proficient]]),ISBLANK(Data[[#This Row],[3 Proficient]])),"",AVERAGE(Data[[#This Row],[1 Proficient]],Data[[#This Row],[2 Proficient]],Data[[#This Row],[3 Proficient]]))</f>
        <v/>
      </c>
      <c r="M52" s="15"/>
      <c r="N52">
        <f t="shared" si="6"/>
        <v>0</v>
      </c>
      <c r="O52">
        <f t="shared" si="7"/>
        <v>0</v>
      </c>
      <c r="P52">
        <f t="shared" si="8"/>
        <v>0</v>
      </c>
      <c r="Q52" t="str">
        <f t="shared" si="9"/>
        <v/>
      </c>
      <c r="R52" s="95" t="str">
        <f>IF(OR(ISBLANK(Data[[#This Row],[1 Assessed]]),ISBLANK(Data[[#This Row],[Comp]]),Data[[#This Row],[Comp]]=0),"",Data[[#This Row],[1 Assessed]]/Data[[#This Row],[Comp]])</f>
        <v/>
      </c>
      <c r="S52" s="95" t="str">
        <f>IF(OR(ISBLANK(Data[[#This Row],[1 Proficient]]),ISBLANK(Data[[#This Row],[1 Assessed]]),Data[[#This Row],[1 Assessed]]=0),"",Data[[#This Row],[1 Proficient]]/Data[[#This Row],[1 Assessed]])</f>
        <v/>
      </c>
      <c r="T52" t="str">
        <f t="shared" si="10"/>
        <v/>
      </c>
      <c r="U52" s="1" t="str">
        <f>IF(OR(ISBLANK(Data[[#This Row],[2 Assessed]]),ISBLANK(Data[[#This Row],[Comp]]),Data[[#This Row],[Comp]]=0),"",Data[[#This Row],[2 Assessed]]/Data[[#This Row],[Comp]])</f>
        <v/>
      </c>
      <c r="V52" s="1" t="str">
        <f>IF(OR(ISBLANK(Data[[#This Row],[2 Proficient]]),ISBLANK(Data[[#This Row],[2 Assessed]]),Data[[#This Row],[2 Assessed]]=0),"",Data[[#This Row],[2 Proficient]]/Data[[#This Row],[2 Assessed]])</f>
        <v/>
      </c>
      <c r="W52" t="str">
        <f t="shared" si="11"/>
        <v/>
      </c>
      <c r="X52" s="1" t="str">
        <f>IF(OR(ISBLANK(Data[[#This Row],[3 Assessed]]),ISBLANK(Data[[#This Row],[Comp]]),Data[[#This Row],[Comp]]=0),"",Data[[#This Row],[3 Assessed]]/Data[[#This Row],[Comp]])</f>
        <v/>
      </c>
      <c r="Y52" s="1" t="str">
        <f>IF(OR(ISBLANK(Data[[#This Row],[3 Proficient]]),ISBLANK(Data[[#This Row],[3 Assessed]]),Data[[#This Row],[3 Assessed]]=0),"",Data[[#This Row],[3 Proficient]]/Data[[#This Row],[3 Assessed]])</f>
        <v/>
      </c>
      <c r="Z52" s="95" t="str">
        <f>IF(OR(ISBLANK(Data[[#This Row],[Enr]]),ISBLANK(Data[[#This Row],[Comp]])),"",Data[[#This Row],[Comp]]/Data[[#This Row],[Enr]])</f>
        <v/>
      </c>
    </row>
    <row r="53" spans="1:26" x14ac:dyDescent="0.25">
      <c r="A53" s="12"/>
      <c r="B53" s="13"/>
      <c r="C53" s="14"/>
      <c r="D53" s="14"/>
      <c r="E53" s="69"/>
      <c r="F53" s="70"/>
      <c r="G53" s="14"/>
      <c r="H53" s="70"/>
      <c r="I53" s="14"/>
      <c r="J53" s="70"/>
      <c r="K53" s="89" t="str">
        <f>IF(AND(ISBLANK(Data[[#This Row],[1 Assessed]]),ISBLANK(Data[[#This Row],[2 Assessed]]),ISBLANK(Data[[#This Row],[3 Assessed]])),"",AVERAGE(Data[[#This Row],[1 Assessed]],Data[[#This Row],[2 Assessed]]))</f>
        <v/>
      </c>
      <c r="L53" s="76" t="str">
        <f>IF(AND(ISBLANK(Data[[#This Row],[1 Proficient]]),ISBLANK(Data[[#This Row],[2 Proficient]]),ISBLANK(Data[[#This Row],[3 Proficient]])),"",AVERAGE(Data[[#This Row],[1 Proficient]],Data[[#This Row],[2 Proficient]],Data[[#This Row],[3 Proficient]]))</f>
        <v/>
      </c>
      <c r="M53" s="15"/>
      <c r="N53">
        <f t="shared" si="6"/>
        <v>0</v>
      </c>
      <c r="O53">
        <f t="shared" si="7"/>
        <v>0</v>
      </c>
      <c r="P53">
        <f t="shared" si="8"/>
        <v>0</v>
      </c>
      <c r="Q53" t="str">
        <f t="shared" si="9"/>
        <v/>
      </c>
      <c r="R53" s="95" t="str">
        <f>IF(OR(ISBLANK(Data[[#This Row],[1 Assessed]]),ISBLANK(Data[[#This Row],[Comp]]),Data[[#This Row],[Comp]]=0),"",Data[[#This Row],[1 Assessed]]/Data[[#This Row],[Comp]])</f>
        <v/>
      </c>
      <c r="S53" s="95" t="str">
        <f>IF(OR(ISBLANK(Data[[#This Row],[1 Proficient]]),ISBLANK(Data[[#This Row],[1 Assessed]]),Data[[#This Row],[1 Assessed]]=0),"",Data[[#This Row],[1 Proficient]]/Data[[#This Row],[1 Assessed]])</f>
        <v/>
      </c>
      <c r="T53" t="str">
        <f t="shared" si="10"/>
        <v/>
      </c>
      <c r="U53" s="1" t="str">
        <f>IF(OR(ISBLANK(Data[[#This Row],[2 Assessed]]),ISBLANK(Data[[#This Row],[Comp]]),Data[[#This Row],[Comp]]=0),"",Data[[#This Row],[2 Assessed]]/Data[[#This Row],[Comp]])</f>
        <v/>
      </c>
      <c r="V53" s="1" t="str">
        <f>IF(OR(ISBLANK(Data[[#This Row],[2 Proficient]]),ISBLANK(Data[[#This Row],[2 Assessed]]),Data[[#This Row],[2 Assessed]]=0),"",Data[[#This Row],[2 Proficient]]/Data[[#This Row],[2 Assessed]])</f>
        <v/>
      </c>
      <c r="W53" t="str">
        <f t="shared" si="11"/>
        <v/>
      </c>
      <c r="X53" s="1" t="str">
        <f>IF(OR(ISBLANK(Data[[#This Row],[3 Assessed]]),ISBLANK(Data[[#This Row],[Comp]]),Data[[#This Row],[Comp]]=0),"",Data[[#This Row],[3 Assessed]]/Data[[#This Row],[Comp]])</f>
        <v/>
      </c>
      <c r="Y53" s="1" t="str">
        <f>IF(OR(ISBLANK(Data[[#This Row],[3 Proficient]]),ISBLANK(Data[[#This Row],[3 Assessed]]),Data[[#This Row],[3 Assessed]]=0),"",Data[[#This Row],[3 Proficient]]/Data[[#This Row],[3 Assessed]])</f>
        <v/>
      </c>
      <c r="Z53" s="95" t="str">
        <f>IF(OR(ISBLANK(Data[[#This Row],[Enr]]),ISBLANK(Data[[#This Row],[Comp]])),"",Data[[#This Row],[Comp]]/Data[[#This Row],[Enr]])</f>
        <v/>
      </c>
    </row>
    <row r="54" spans="1:26" x14ac:dyDescent="0.25">
      <c r="A54" s="12"/>
      <c r="B54" s="13"/>
      <c r="C54" s="14"/>
      <c r="D54" s="14"/>
      <c r="E54" s="69"/>
      <c r="F54" s="70"/>
      <c r="G54" s="14"/>
      <c r="H54" s="70"/>
      <c r="I54" s="14"/>
      <c r="J54" s="70"/>
      <c r="K54" s="89" t="str">
        <f>IF(AND(ISBLANK(Data[[#This Row],[1 Assessed]]),ISBLANK(Data[[#This Row],[2 Assessed]]),ISBLANK(Data[[#This Row],[3 Assessed]])),"",AVERAGE(Data[[#This Row],[1 Assessed]],Data[[#This Row],[2 Assessed]]))</f>
        <v/>
      </c>
      <c r="L54" s="76" t="str">
        <f>IF(AND(ISBLANK(Data[[#This Row],[1 Proficient]]),ISBLANK(Data[[#This Row],[2 Proficient]]),ISBLANK(Data[[#This Row],[3 Proficient]])),"",AVERAGE(Data[[#This Row],[1 Proficient]],Data[[#This Row],[2 Proficient]],Data[[#This Row],[3 Proficient]]))</f>
        <v/>
      </c>
      <c r="M54" s="15"/>
      <c r="N54">
        <f t="shared" si="6"/>
        <v>0</v>
      </c>
      <c r="O54">
        <f t="shared" si="7"/>
        <v>0</v>
      </c>
      <c r="P54">
        <f t="shared" si="8"/>
        <v>0</v>
      </c>
      <c r="Q54" t="str">
        <f t="shared" si="9"/>
        <v/>
      </c>
      <c r="R54" s="95" t="str">
        <f>IF(OR(ISBLANK(Data[[#This Row],[1 Assessed]]),ISBLANK(Data[[#This Row],[Comp]]),Data[[#This Row],[Comp]]=0),"",Data[[#This Row],[1 Assessed]]/Data[[#This Row],[Comp]])</f>
        <v/>
      </c>
      <c r="S54" s="95" t="str">
        <f>IF(OR(ISBLANK(Data[[#This Row],[1 Proficient]]),ISBLANK(Data[[#This Row],[1 Assessed]]),Data[[#This Row],[1 Assessed]]=0),"",Data[[#This Row],[1 Proficient]]/Data[[#This Row],[1 Assessed]])</f>
        <v/>
      </c>
      <c r="T54" t="str">
        <f t="shared" si="10"/>
        <v/>
      </c>
      <c r="U54" s="1" t="str">
        <f>IF(OR(ISBLANK(Data[[#This Row],[2 Assessed]]),ISBLANK(Data[[#This Row],[Comp]]),Data[[#This Row],[Comp]]=0),"",Data[[#This Row],[2 Assessed]]/Data[[#This Row],[Comp]])</f>
        <v/>
      </c>
      <c r="V54" s="1" t="str">
        <f>IF(OR(ISBLANK(Data[[#This Row],[2 Proficient]]),ISBLANK(Data[[#This Row],[2 Assessed]]),Data[[#This Row],[2 Assessed]]=0),"",Data[[#This Row],[2 Proficient]]/Data[[#This Row],[2 Assessed]])</f>
        <v/>
      </c>
      <c r="W54" t="str">
        <f t="shared" si="11"/>
        <v/>
      </c>
      <c r="X54" s="1" t="str">
        <f>IF(OR(ISBLANK(Data[[#This Row],[3 Assessed]]),ISBLANK(Data[[#This Row],[Comp]]),Data[[#This Row],[Comp]]=0),"",Data[[#This Row],[3 Assessed]]/Data[[#This Row],[Comp]])</f>
        <v/>
      </c>
      <c r="Y54" s="1" t="str">
        <f>IF(OR(ISBLANK(Data[[#This Row],[3 Proficient]]),ISBLANK(Data[[#This Row],[3 Assessed]]),Data[[#This Row],[3 Assessed]]=0),"",Data[[#This Row],[3 Proficient]]/Data[[#This Row],[3 Assessed]])</f>
        <v/>
      </c>
      <c r="Z54" s="95" t="str">
        <f>IF(OR(ISBLANK(Data[[#This Row],[Enr]]),ISBLANK(Data[[#This Row],[Comp]])),"",Data[[#This Row],[Comp]]/Data[[#This Row],[Enr]])</f>
        <v/>
      </c>
    </row>
    <row r="55" spans="1:26" x14ac:dyDescent="0.25">
      <c r="A55" s="12"/>
      <c r="B55" s="13"/>
      <c r="C55" s="14"/>
      <c r="D55" s="14"/>
      <c r="E55" s="69"/>
      <c r="F55" s="70"/>
      <c r="G55" s="14"/>
      <c r="H55" s="70"/>
      <c r="I55" s="14"/>
      <c r="J55" s="70"/>
      <c r="K55" s="89" t="str">
        <f>IF(AND(ISBLANK(Data[[#This Row],[1 Assessed]]),ISBLANK(Data[[#This Row],[2 Assessed]]),ISBLANK(Data[[#This Row],[3 Assessed]])),"",AVERAGE(Data[[#This Row],[1 Assessed]],Data[[#This Row],[2 Assessed]]))</f>
        <v/>
      </c>
      <c r="L55" s="76" t="str">
        <f>IF(AND(ISBLANK(Data[[#This Row],[1 Proficient]]),ISBLANK(Data[[#This Row],[2 Proficient]]),ISBLANK(Data[[#This Row],[3 Proficient]])),"",AVERAGE(Data[[#This Row],[1 Proficient]],Data[[#This Row],[2 Proficient]],Data[[#This Row],[3 Proficient]]))</f>
        <v/>
      </c>
      <c r="M55" s="15"/>
      <c r="N55">
        <f t="shared" si="6"/>
        <v>0</v>
      </c>
      <c r="O55">
        <f t="shared" si="7"/>
        <v>0</v>
      </c>
      <c r="P55">
        <f t="shared" si="8"/>
        <v>0</v>
      </c>
      <c r="Q55" t="str">
        <f t="shared" si="9"/>
        <v/>
      </c>
      <c r="R55" s="95" t="str">
        <f>IF(OR(ISBLANK(Data[[#This Row],[1 Assessed]]),ISBLANK(Data[[#This Row],[Comp]]),Data[[#This Row],[Comp]]=0),"",Data[[#This Row],[1 Assessed]]/Data[[#This Row],[Comp]])</f>
        <v/>
      </c>
      <c r="S55" s="95" t="str">
        <f>IF(OR(ISBLANK(Data[[#This Row],[1 Proficient]]),ISBLANK(Data[[#This Row],[1 Assessed]]),Data[[#This Row],[1 Assessed]]=0),"",Data[[#This Row],[1 Proficient]]/Data[[#This Row],[1 Assessed]])</f>
        <v/>
      </c>
      <c r="T55" t="str">
        <f t="shared" si="10"/>
        <v/>
      </c>
      <c r="U55" s="1" t="str">
        <f>IF(OR(ISBLANK(Data[[#This Row],[2 Assessed]]),ISBLANK(Data[[#This Row],[Comp]]),Data[[#This Row],[Comp]]=0),"",Data[[#This Row],[2 Assessed]]/Data[[#This Row],[Comp]])</f>
        <v/>
      </c>
      <c r="V55" s="1" t="str">
        <f>IF(OR(ISBLANK(Data[[#This Row],[2 Proficient]]),ISBLANK(Data[[#This Row],[2 Assessed]]),Data[[#This Row],[2 Assessed]]=0),"",Data[[#This Row],[2 Proficient]]/Data[[#This Row],[2 Assessed]])</f>
        <v/>
      </c>
      <c r="W55" t="str">
        <f t="shared" si="11"/>
        <v/>
      </c>
      <c r="X55" s="1" t="str">
        <f>IF(OR(ISBLANK(Data[[#This Row],[3 Assessed]]),ISBLANK(Data[[#This Row],[Comp]]),Data[[#This Row],[Comp]]=0),"",Data[[#This Row],[3 Assessed]]/Data[[#This Row],[Comp]])</f>
        <v/>
      </c>
      <c r="Y55" s="1" t="str">
        <f>IF(OR(ISBLANK(Data[[#This Row],[3 Proficient]]),ISBLANK(Data[[#This Row],[3 Assessed]]),Data[[#This Row],[3 Assessed]]=0),"",Data[[#This Row],[3 Proficient]]/Data[[#This Row],[3 Assessed]])</f>
        <v/>
      </c>
      <c r="Z55" s="95" t="str">
        <f>IF(OR(ISBLANK(Data[[#This Row],[Enr]]),ISBLANK(Data[[#This Row],[Comp]])),"",Data[[#This Row],[Comp]]/Data[[#This Row],[Enr]])</f>
        <v/>
      </c>
    </row>
    <row r="56" spans="1:26" x14ac:dyDescent="0.25">
      <c r="A56" s="12"/>
      <c r="B56" s="13"/>
      <c r="C56" s="14"/>
      <c r="D56" s="14"/>
      <c r="E56" s="69"/>
      <c r="F56" s="70"/>
      <c r="G56" s="14"/>
      <c r="H56" s="70"/>
      <c r="I56" s="14"/>
      <c r="J56" s="70"/>
      <c r="K56" s="89" t="str">
        <f>IF(AND(ISBLANK(Data[[#This Row],[1 Assessed]]),ISBLANK(Data[[#This Row],[2 Assessed]]),ISBLANK(Data[[#This Row],[3 Assessed]])),"",AVERAGE(Data[[#This Row],[1 Assessed]],Data[[#This Row],[2 Assessed]]))</f>
        <v/>
      </c>
      <c r="L56" s="76" t="str">
        <f>IF(AND(ISBLANK(Data[[#This Row],[1 Proficient]]),ISBLANK(Data[[#This Row],[2 Proficient]]),ISBLANK(Data[[#This Row],[3 Proficient]])),"",AVERAGE(Data[[#This Row],[1 Proficient]],Data[[#This Row],[2 Proficient]],Data[[#This Row],[3 Proficient]]))</f>
        <v/>
      </c>
      <c r="M56" s="15"/>
      <c r="N56">
        <f t="shared" si="6"/>
        <v>0</v>
      </c>
      <c r="O56">
        <f t="shared" si="7"/>
        <v>0</v>
      </c>
      <c r="P56">
        <f t="shared" si="8"/>
        <v>0</v>
      </c>
      <c r="Q56" t="str">
        <f t="shared" si="9"/>
        <v/>
      </c>
      <c r="R56" s="95" t="str">
        <f>IF(OR(ISBLANK(Data[[#This Row],[1 Assessed]]),ISBLANK(Data[[#This Row],[Comp]]),Data[[#This Row],[Comp]]=0),"",Data[[#This Row],[1 Assessed]]/Data[[#This Row],[Comp]])</f>
        <v/>
      </c>
      <c r="S56" s="95" t="str">
        <f>IF(OR(ISBLANK(Data[[#This Row],[1 Proficient]]),ISBLANK(Data[[#This Row],[1 Assessed]]),Data[[#This Row],[1 Assessed]]=0),"",Data[[#This Row],[1 Proficient]]/Data[[#This Row],[1 Assessed]])</f>
        <v/>
      </c>
      <c r="T56" t="str">
        <f t="shared" si="10"/>
        <v/>
      </c>
      <c r="U56" s="1" t="str">
        <f>IF(OR(ISBLANK(Data[[#This Row],[2 Assessed]]),ISBLANK(Data[[#This Row],[Comp]]),Data[[#This Row],[Comp]]=0),"",Data[[#This Row],[2 Assessed]]/Data[[#This Row],[Comp]])</f>
        <v/>
      </c>
      <c r="V56" s="1" t="str">
        <f>IF(OR(ISBLANK(Data[[#This Row],[2 Proficient]]),ISBLANK(Data[[#This Row],[2 Assessed]]),Data[[#This Row],[2 Assessed]]=0),"",Data[[#This Row],[2 Proficient]]/Data[[#This Row],[2 Assessed]])</f>
        <v/>
      </c>
      <c r="W56" t="str">
        <f t="shared" si="11"/>
        <v/>
      </c>
      <c r="X56" s="1" t="str">
        <f>IF(OR(ISBLANK(Data[[#This Row],[3 Assessed]]),ISBLANK(Data[[#This Row],[Comp]]),Data[[#This Row],[Comp]]=0),"",Data[[#This Row],[3 Assessed]]/Data[[#This Row],[Comp]])</f>
        <v/>
      </c>
      <c r="Y56" s="1" t="str">
        <f>IF(OR(ISBLANK(Data[[#This Row],[3 Proficient]]),ISBLANK(Data[[#This Row],[3 Assessed]]),Data[[#This Row],[3 Assessed]]=0),"",Data[[#This Row],[3 Proficient]]/Data[[#This Row],[3 Assessed]])</f>
        <v/>
      </c>
      <c r="Z56" s="95" t="str">
        <f>IF(OR(ISBLANK(Data[[#This Row],[Enr]]),ISBLANK(Data[[#This Row],[Comp]])),"",Data[[#This Row],[Comp]]/Data[[#This Row],[Enr]])</f>
        <v/>
      </c>
    </row>
    <row r="57" spans="1:26" x14ac:dyDescent="0.25">
      <c r="A57" s="12"/>
      <c r="B57" s="13"/>
      <c r="C57" s="14"/>
      <c r="D57" s="14"/>
      <c r="E57" s="69"/>
      <c r="F57" s="70"/>
      <c r="G57" s="14"/>
      <c r="H57" s="70"/>
      <c r="I57" s="14"/>
      <c r="J57" s="70"/>
      <c r="K57" s="89" t="str">
        <f>IF(AND(ISBLANK(Data[[#This Row],[1 Assessed]]),ISBLANK(Data[[#This Row],[2 Assessed]]),ISBLANK(Data[[#This Row],[3 Assessed]])),"",AVERAGE(Data[[#This Row],[1 Assessed]],Data[[#This Row],[2 Assessed]]))</f>
        <v/>
      </c>
      <c r="L57" s="76" t="str">
        <f>IF(AND(ISBLANK(Data[[#This Row],[1 Proficient]]),ISBLANK(Data[[#This Row],[2 Proficient]]),ISBLANK(Data[[#This Row],[3 Proficient]])),"",AVERAGE(Data[[#This Row],[1 Proficient]],Data[[#This Row],[2 Proficient]],Data[[#This Row],[3 Proficient]]))</f>
        <v/>
      </c>
      <c r="M57" s="15"/>
      <c r="N57">
        <f t="shared" si="6"/>
        <v>0</v>
      </c>
      <c r="O57">
        <f t="shared" si="7"/>
        <v>0</v>
      </c>
      <c r="P57">
        <f t="shared" si="8"/>
        <v>0</v>
      </c>
      <c r="Q57" t="str">
        <f t="shared" si="9"/>
        <v/>
      </c>
      <c r="R57" s="95" t="str">
        <f>IF(OR(ISBLANK(Data[[#This Row],[1 Assessed]]),ISBLANK(Data[[#This Row],[Comp]]),Data[[#This Row],[Comp]]=0),"",Data[[#This Row],[1 Assessed]]/Data[[#This Row],[Comp]])</f>
        <v/>
      </c>
      <c r="S57" s="95" t="str">
        <f>IF(OR(ISBLANK(Data[[#This Row],[1 Proficient]]),ISBLANK(Data[[#This Row],[1 Assessed]]),Data[[#This Row],[1 Assessed]]=0),"",Data[[#This Row],[1 Proficient]]/Data[[#This Row],[1 Assessed]])</f>
        <v/>
      </c>
      <c r="T57" t="str">
        <f t="shared" si="10"/>
        <v/>
      </c>
      <c r="U57" s="1" t="str">
        <f>IF(OR(ISBLANK(Data[[#This Row],[2 Assessed]]),ISBLANK(Data[[#This Row],[Comp]]),Data[[#This Row],[Comp]]=0),"",Data[[#This Row],[2 Assessed]]/Data[[#This Row],[Comp]])</f>
        <v/>
      </c>
      <c r="V57" s="1" t="str">
        <f>IF(OR(ISBLANK(Data[[#This Row],[2 Proficient]]),ISBLANK(Data[[#This Row],[2 Assessed]]),Data[[#This Row],[2 Assessed]]=0),"",Data[[#This Row],[2 Proficient]]/Data[[#This Row],[2 Assessed]])</f>
        <v/>
      </c>
      <c r="W57" t="str">
        <f t="shared" si="11"/>
        <v/>
      </c>
      <c r="X57" s="1" t="str">
        <f>IF(OR(ISBLANK(Data[[#This Row],[3 Assessed]]),ISBLANK(Data[[#This Row],[Comp]]),Data[[#This Row],[Comp]]=0),"",Data[[#This Row],[3 Assessed]]/Data[[#This Row],[Comp]])</f>
        <v/>
      </c>
      <c r="Y57" s="1" t="str">
        <f>IF(OR(ISBLANK(Data[[#This Row],[3 Proficient]]),ISBLANK(Data[[#This Row],[3 Assessed]]),Data[[#This Row],[3 Assessed]]=0),"",Data[[#This Row],[3 Proficient]]/Data[[#This Row],[3 Assessed]])</f>
        <v/>
      </c>
      <c r="Z57" s="95" t="str">
        <f>IF(OR(ISBLANK(Data[[#This Row],[Enr]]),ISBLANK(Data[[#This Row],[Comp]])),"",Data[[#This Row],[Comp]]/Data[[#This Row],[Enr]])</f>
        <v/>
      </c>
    </row>
    <row r="58" spans="1:26" x14ac:dyDescent="0.25">
      <c r="A58" s="12"/>
      <c r="B58" s="13"/>
      <c r="C58" s="14"/>
      <c r="D58" s="14"/>
      <c r="E58" s="69"/>
      <c r="F58" s="70"/>
      <c r="G58" s="14"/>
      <c r="H58" s="70"/>
      <c r="I58" s="14"/>
      <c r="J58" s="70"/>
      <c r="K58" s="89" t="str">
        <f>IF(AND(ISBLANK(Data[[#This Row],[1 Assessed]]),ISBLANK(Data[[#This Row],[2 Assessed]]),ISBLANK(Data[[#This Row],[3 Assessed]])),"",AVERAGE(Data[[#This Row],[1 Assessed]],Data[[#This Row],[2 Assessed]]))</f>
        <v/>
      </c>
      <c r="L58" s="76" t="str">
        <f>IF(AND(ISBLANK(Data[[#This Row],[1 Proficient]]),ISBLANK(Data[[#This Row],[2 Proficient]]),ISBLANK(Data[[#This Row],[3 Proficient]])),"",AVERAGE(Data[[#This Row],[1 Proficient]],Data[[#This Row],[2 Proficient]],Data[[#This Row],[3 Proficient]]))</f>
        <v/>
      </c>
      <c r="M58" s="15"/>
      <c r="N58">
        <f t="shared" si="6"/>
        <v>0</v>
      </c>
      <c r="O58">
        <f t="shared" si="7"/>
        <v>0</v>
      </c>
      <c r="P58">
        <f t="shared" si="8"/>
        <v>0</v>
      </c>
      <c r="Q58" t="str">
        <f t="shared" si="9"/>
        <v/>
      </c>
      <c r="R58" s="95" t="str">
        <f>IF(OR(ISBLANK(Data[[#This Row],[1 Assessed]]),ISBLANK(Data[[#This Row],[Comp]]),Data[[#This Row],[Comp]]=0),"",Data[[#This Row],[1 Assessed]]/Data[[#This Row],[Comp]])</f>
        <v/>
      </c>
      <c r="S58" s="95" t="str">
        <f>IF(OR(ISBLANK(Data[[#This Row],[1 Proficient]]),ISBLANK(Data[[#This Row],[1 Assessed]]),Data[[#This Row],[1 Assessed]]=0),"",Data[[#This Row],[1 Proficient]]/Data[[#This Row],[1 Assessed]])</f>
        <v/>
      </c>
      <c r="T58" t="str">
        <f t="shared" si="10"/>
        <v/>
      </c>
      <c r="U58" s="1" t="str">
        <f>IF(OR(ISBLANK(Data[[#This Row],[2 Assessed]]),ISBLANK(Data[[#This Row],[Comp]]),Data[[#This Row],[Comp]]=0),"",Data[[#This Row],[2 Assessed]]/Data[[#This Row],[Comp]])</f>
        <v/>
      </c>
      <c r="V58" s="1" t="str">
        <f>IF(OR(ISBLANK(Data[[#This Row],[2 Proficient]]),ISBLANK(Data[[#This Row],[2 Assessed]]),Data[[#This Row],[2 Assessed]]=0),"",Data[[#This Row],[2 Proficient]]/Data[[#This Row],[2 Assessed]])</f>
        <v/>
      </c>
      <c r="W58" t="str">
        <f t="shared" si="11"/>
        <v/>
      </c>
      <c r="X58" s="1" t="str">
        <f>IF(OR(ISBLANK(Data[[#This Row],[3 Assessed]]),ISBLANK(Data[[#This Row],[Comp]]),Data[[#This Row],[Comp]]=0),"",Data[[#This Row],[3 Assessed]]/Data[[#This Row],[Comp]])</f>
        <v/>
      </c>
      <c r="Y58" s="1" t="str">
        <f>IF(OR(ISBLANK(Data[[#This Row],[3 Proficient]]),ISBLANK(Data[[#This Row],[3 Assessed]]),Data[[#This Row],[3 Assessed]]=0),"",Data[[#This Row],[3 Proficient]]/Data[[#This Row],[3 Assessed]])</f>
        <v/>
      </c>
      <c r="Z58" s="95" t="str">
        <f>IF(OR(ISBLANK(Data[[#This Row],[Enr]]),ISBLANK(Data[[#This Row],[Comp]])),"",Data[[#This Row],[Comp]]/Data[[#This Row],[Enr]])</f>
        <v/>
      </c>
    </row>
    <row r="59" spans="1:26" x14ac:dyDescent="0.25">
      <c r="A59" s="12"/>
      <c r="B59" s="13"/>
      <c r="C59" s="14"/>
      <c r="D59" s="14"/>
      <c r="E59" s="69"/>
      <c r="F59" s="70"/>
      <c r="G59" s="14"/>
      <c r="H59" s="70"/>
      <c r="I59" s="14"/>
      <c r="J59" s="70"/>
      <c r="K59" s="89" t="str">
        <f>IF(AND(ISBLANK(Data[[#This Row],[1 Assessed]]),ISBLANK(Data[[#This Row],[2 Assessed]]),ISBLANK(Data[[#This Row],[3 Assessed]])),"",AVERAGE(Data[[#This Row],[1 Assessed]],Data[[#This Row],[2 Assessed]]))</f>
        <v/>
      </c>
      <c r="L59" s="76" t="str">
        <f>IF(AND(ISBLANK(Data[[#This Row],[1 Proficient]]),ISBLANK(Data[[#This Row],[2 Proficient]]),ISBLANK(Data[[#This Row],[3 Proficient]])),"",AVERAGE(Data[[#This Row],[1 Proficient]],Data[[#This Row],[2 Proficient]],Data[[#This Row],[3 Proficient]]))</f>
        <v/>
      </c>
      <c r="M59" s="15"/>
      <c r="N59">
        <f t="shared" si="6"/>
        <v>0</v>
      </c>
      <c r="O59">
        <f t="shared" si="7"/>
        <v>0</v>
      </c>
      <c r="P59">
        <f t="shared" si="8"/>
        <v>0</v>
      </c>
      <c r="Q59" t="str">
        <f t="shared" si="9"/>
        <v/>
      </c>
      <c r="R59" s="95" t="str">
        <f>IF(OR(ISBLANK(Data[[#This Row],[1 Assessed]]),ISBLANK(Data[[#This Row],[Comp]]),Data[[#This Row],[Comp]]=0),"",Data[[#This Row],[1 Assessed]]/Data[[#This Row],[Comp]])</f>
        <v/>
      </c>
      <c r="S59" s="95" t="str">
        <f>IF(OR(ISBLANK(Data[[#This Row],[1 Proficient]]),ISBLANK(Data[[#This Row],[1 Assessed]]),Data[[#This Row],[1 Assessed]]=0),"",Data[[#This Row],[1 Proficient]]/Data[[#This Row],[1 Assessed]])</f>
        <v/>
      </c>
      <c r="T59" t="str">
        <f t="shared" si="10"/>
        <v/>
      </c>
      <c r="U59" s="1" t="str">
        <f>IF(OR(ISBLANK(Data[[#This Row],[2 Assessed]]),ISBLANK(Data[[#This Row],[Comp]]),Data[[#This Row],[Comp]]=0),"",Data[[#This Row],[2 Assessed]]/Data[[#This Row],[Comp]])</f>
        <v/>
      </c>
      <c r="V59" s="1" t="str">
        <f>IF(OR(ISBLANK(Data[[#This Row],[2 Proficient]]),ISBLANK(Data[[#This Row],[2 Assessed]]),Data[[#This Row],[2 Assessed]]=0),"",Data[[#This Row],[2 Proficient]]/Data[[#This Row],[2 Assessed]])</f>
        <v/>
      </c>
      <c r="W59" t="str">
        <f t="shared" si="11"/>
        <v/>
      </c>
      <c r="X59" s="1" t="str">
        <f>IF(OR(ISBLANK(Data[[#This Row],[3 Assessed]]),ISBLANK(Data[[#This Row],[Comp]]),Data[[#This Row],[Comp]]=0),"",Data[[#This Row],[3 Assessed]]/Data[[#This Row],[Comp]])</f>
        <v/>
      </c>
      <c r="Y59" s="1" t="str">
        <f>IF(OR(ISBLANK(Data[[#This Row],[3 Proficient]]),ISBLANK(Data[[#This Row],[3 Assessed]]),Data[[#This Row],[3 Assessed]]=0),"",Data[[#This Row],[3 Proficient]]/Data[[#This Row],[3 Assessed]])</f>
        <v/>
      </c>
      <c r="Z59" s="95" t="str">
        <f>IF(OR(ISBLANK(Data[[#This Row],[Enr]]),ISBLANK(Data[[#This Row],[Comp]])),"",Data[[#This Row],[Comp]]/Data[[#This Row],[Enr]])</f>
        <v/>
      </c>
    </row>
    <row r="60" spans="1:26" x14ac:dyDescent="0.25">
      <c r="A60" s="12"/>
      <c r="B60" s="13"/>
      <c r="C60" s="14"/>
      <c r="D60" s="14"/>
      <c r="E60" s="69"/>
      <c r="F60" s="70"/>
      <c r="G60" s="14"/>
      <c r="H60" s="70"/>
      <c r="I60" s="14"/>
      <c r="J60" s="70"/>
      <c r="K60" s="89" t="str">
        <f>IF(AND(ISBLANK(Data[[#This Row],[1 Assessed]]),ISBLANK(Data[[#This Row],[2 Assessed]]),ISBLANK(Data[[#This Row],[3 Assessed]])),"",AVERAGE(Data[[#This Row],[1 Assessed]],Data[[#This Row],[2 Assessed]]))</f>
        <v/>
      </c>
      <c r="L60" s="76" t="str">
        <f>IF(AND(ISBLANK(Data[[#This Row],[1 Proficient]]),ISBLANK(Data[[#This Row],[2 Proficient]]),ISBLANK(Data[[#This Row],[3 Proficient]])),"",AVERAGE(Data[[#This Row],[1 Proficient]],Data[[#This Row],[2 Proficient]],Data[[#This Row],[3 Proficient]]))</f>
        <v/>
      </c>
      <c r="M60" s="15"/>
      <c r="N60">
        <f t="shared" si="6"/>
        <v>0</v>
      </c>
      <c r="O60">
        <f t="shared" si="7"/>
        <v>0</v>
      </c>
      <c r="P60">
        <f t="shared" si="8"/>
        <v>0</v>
      </c>
      <c r="Q60" t="str">
        <f t="shared" si="9"/>
        <v/>
      </c>
      <c r="R60" s="95" t="str">
        <f>IF(OR(ISBLANK(Data[[#This Row],[1 Assessed]]),ISBLANK(Data[[#This Row],[Comp]]),Data[[#This Row],[Comp]]=0),"",Data[[#This Row],[1 Assessed]]/Data[[#This Row],[Comp]])</f>
        <v/>
      </c>
      <c r="S60" s="95" t="str">
        <f>IF(OR(ISBLANK(Data[[#This Row],[1 Proficient]]),ISBLANK(Data[[#This Row],[1 Assessed]]),Data[[#This Row],[1 Assessed]]=0),"",Data[[#This Row],[1 Proficient]]/Data[[#This Row],[1 Assessed]])</f>
        <v/>
      </c>
      <c r="T60" t="str">
        <f t="shared" si="10"/>
        <v/>
      </c>
      <c r="U60" s="1" t="str">
        <f>IF(OR(ISBLANK(Data[[#This Row],[2 Assessed]]),ISBLANK(Data[[#This Row],[Comp]]),Data[[#This Row],[Comp]]=0),"",Data[[#This Row],[2 Assessed]]/Data[[#This Row],[Comp]])</f>
        <v/>
      </c>
      <c r="V60" s="1" t="str">
        <f>IF(OR(ISBLANK(Data[[#This Row],[2 Proficient]]),ISBLANK(Data[[#This Row],[2 Assessed]]),Data[[#This Row],[2 Assessed]]=0),"",Data[[#This Row],[2 Proficient]]/Data[[#This Row],[2 Assessed]])</f>
        <v/>
      </c>
      <c r="W60" t="str">
        <f t="shared" si="11"/>
        <v/>
      </c>
      <c r="X60" s="1" t="str">
        <f>IF(OR(ISBLANK(Data[[#This Row],[3 Assessed]]),ISBLANK(Data[[#This Row],[Comp]]),Data[[#This Row],[Comp]]=0),"",Data[[#This Row],[3 Assessed]]/Data[[#This Row],[Comp]])</f>
        <v/>
      </c>
      <c r="Y60" s="1" t="str">
        <f>IF(OR(ISBLANK(Data[[#This Row],[3 Proficient]]),ISBLANK(Data[[#This Row],[3 Assessed]]),Data[[#This Row],[3 Assessed]]=0),"",Data[[#This Row],[3 Proficient]]/Data[[#This Row],[3 Assessed]])</f>
        <v/>
      </c>
      <c r="Z60" s="95" t="str">
        <f>IF(OR(ISBLANK(Data[[#This Row],[Enr]]),ISBLANK(Data[[#This Row],[Comp]])),"",Data[[#This Row],[Comp]]/Data[[#This Row],[Enr]])</f>
        <v/>
      </c>
    </row>
    <row r="61" spans="1:26" x14ac:dyDescent="0.25">
      <c r="A61" s="12"/>
      <c r="B61" s="13"/>
      <c r="C61" s="14"/>
      <c r="D61" s="14"/>
      <c r="E61" s="69"/>
      <c r="F61" s="70"/>
      <c r="G61" s="14"/>
      <c r="H61" s="70"/>
      <c r="I61" s="14"/>
      <c r="J61" s="70"/>
      <c r="K61" s="89" t="str">
        <f>IF(AND(ISBLANK(Data[[#This Row],[1 Assessed]]),ISBLANK(Data[[#This Row],[2 Assessed]]),ISBLANK(Data[[#This Row],[3 Assessed]])),"",AVERAGE(Data[[#This Row],[1 Assessed]],Data[[#This Row],[2 Assessed]]))</f>
        <v/>
      </c>
      <c r="L61" s="76" t="str">
        <f>IF(AND(ISBLANK(Data[[#This Row],[1 Proficient]]),ISBLANK(Data[[#This Row],[2 Proficient]]),ISBLANK(Data[[#This Row],[3 Proficient]])),"",AVERAGE(Data[[#This Row],[1 Proficient]],Data[[#This Row],[2 Proficient]],Data[[#This Row],[3 Proficient]]))</f>
        <v/>
      </c>
      <c r="M61" s="15"/>
      <c r="N61">
        <f t="shared" si="6"/>
        <v>0</v>
      </c>
      <c r="O61">
        <f t="shared" si="7"/>
        <v>0</v>
      </c>
      <c r="P61">
        <f t="shared" si="8"/>
        <v>0</v>
      </c>
      <c r="Q61" t="str">
        <f t="shared" si="9"/>
        <v/>
      </c>
      <c r="R61" s="95" t="str">
        <f>IF(OR(ISBLANK(Data[[#This Row],[1 Assessed]]),ISBLANK(Data[[#This Row],[Comp]]),Data[[#This Row],[Comp]]=0),"",Data[[#This Row],[1 Assessed]]/Data[[#This Row],[Comp]])</f>
        <v/>
      </c>
      <c r="S61" s="95" t="str">
        <f>IF(OR(ISBLANK(Data[[#This Row],[1 Proficient]]),ISBLANK(Data[[#This Row],[1 Assessed]]),Data[[#This Row],[1 Assessed]]=0),"",Data[[#This Row],[1 Proficient]]/Data[[#This Row],[1 Assessed]])</f>
        <v/>
      </c>
      <c r="T61" t="str">
        <f t="shared" si="10"/>
        <v/>
      </c>
      <c r="U61" s="1" t="str">
        <f>IF(OR(ISBLANK(Data[[#This Row],[2 Assessed]]),ISBLANK(Data[[#This Row],[Comp]]),Data[[#This Row],[Comp]]=0),"",Data[[#This Row],[2 Assessed]]/Data[[#This Row],[Comp]])</f>
        <v/>
      </c>
      <c r="V61" s="1" t="str">
        <f>IF(OR(ISBLANK(Data[[#This Row],[2 Proficient]]),ISBLANK(Data[[#This Row],[2 Assessed]]),Data[[#This Row],[2 Assessed]]=0),"",Data[[#This Row],[2 Proficient]]/Data[[#This Row],[2 Assessed]])</f>
        <v/>
      </c>
      <c r="W61" t="str">
        <f t="shared" si="11"/>
        <v/>
      </c>
      <c r="X61" s="1" t="str">
        <f>IF(OR(ISBLANK(Data[[#This Row],[3 Assessed]]),ISBLANK(Data[[#This Row],[Comp]]),Data[[#This Row],[Comp]]=0),"",Data[[#This Row],[3 Assessed]]/Data[[#This Row],[Comp]])</f>
        <v/>
      </c>
      <c r="Y61" s="1" t="str">
        <f>IF(OR(ISBLANK(Data[[#This Row],[3 Proficient]]),ISBLANK(Data[[#This Row],[3 Assessed]]),Data[[#This Row],[3 Assessed]]=0),"",Data[[#This Row],[3 Proficient]]/Data[[#This Row],[3 Assessed]])</f>
        <v/>
      </c>
      <c r="Z61" s="95" t="str">
        <f>IF(OR(ISBLANK(Data[[#This Row],[Enr]]),ISBLANK(Data[[#This Row],[Comp]])),"",Data[[#This Row],[Comp]]/Data[[#This Row],[Enr]])</f>
        <v/>
      </c>
    </row>
    <row r="62" spans="1:26" x14ac:dyDescent="0.25">
      <c r="A62" s="12"/>
      <c r="B62" s="13"/>
      <c r="C62" s="14"/>
      <c r="D62" s="14"/>
      <c r="E62" s="69"/>
      <c r="F62" s="70"/>
      <c r="G62" s="14"/>
      <c r="H62" s="70"/>
      <c r="I62" s="14"/>
      <c r="J62" s="70"/>
      <c r="K62" s="89" t="str">
        <f>IF(AND(ISBLANK(Data[[#This Row],[1 Assessed]]),ISBLANK(Data[[#This Row],[2 Assessed]]),ISBLANK(Data[[#This Row],[3 Assessed]])),"",AVERAGE(Data[[#This Row],[1 Assessed]],Data[[#This Row],[2 Assessed]]))</f>
        <v/>
      </c>
      <c r="L62" s="76" t="str">
        <f>IF(AND(ISBLANK(Data[[#This Row],[1 Proficient]]),ISBLANK(Data[[#This Row],[2 Proficient]]),ISBLANK(Data[[#This Row],[3 Proficient]])),"",AVERAGE(Data[[#This Row],[1 Proficient]],Data[[#This Row],[2 Proficient]],Data[[#This Row],[3 Proficient]]))</f>
        <v/>
      </c>
      <c r="M62" s="15"/>
      <c r="N62">
        <f t="shared" si="6"/>
        <v>0</v>
      </c>
      <c r="O62">
        <f t="shared" si="7"/>
        <v>0</v>
      </c>
      <c r="P62">
        <f t="shared" si="8"/>
        <v>0</v>
      </c>
      <c r="Q62" t="str">
        <f t="shared" si="9"/>
        <v/>
      </c>
      <c r="R62" s="95" t="str">
        <f>IF(OR(ISBLANK(Data[[#This Row],[1 Assessed]]),ISBLANK(Data[[#This Row],[Comp]]),Data[[#This Row],[Comp]]=0),"",Data[[#This Row],[1 Assessed]]/Data[[#This Row],[Comp]])</f>
        <v/>
      </c>
      <c r="S62" s="95" t="str">
        <f>IF(OR(ISBLANK(Data[[#This Row],[1 Proficient]]),ISBLANK(Data[[#This Row],[1 Assessed]]),Data[[#This Row],[1 Assessed]]=0),"",Data[[#This Row],[1 Proficient]]/Data[[#This Row],[1 Assessed]])</f>
        <v/>
      </c>
      <c r="T62" t="str">
        <f t="shared" si="10"/>
        <v/>
      </c>
      <c r="U62" s="1" t="str">
        <f>IF(OR(ISBLANK(Data[[#This Row],[2 Assessed]]),ISBLANK(Data[[#This Row],[Comp]]),Data[[#This Row],[Comp]]=0),"",Data[[#This Row],[2 Assessed]]/Data[[#This Row],[Comp]])</f>
        <v/>
      </c>
      <c r="V62" s="1" t="str">
        <f>IF(OR(ISBLANK(Data[[#This Row],[2 Proficient]]),ISBLANK(Data[[#This Row],[2 Assessed]]),Data[[#This Row],[2 Assessed]]=0),"",Data[[#This Row],[2 Proficient]]/Data[[#This Row],[2 Assessed]])</f>
        <v/>
      </c>
      <c r="W62" t="str">
        <f t="shared" si="11"/>
        <v/>
      </c>
      <c r="X62" s="1" t="str">
        <f>IF(OR(ISBLANK(Data[[#This Row],[3 Assessed]]),ISBLANK(Data[[#This Row],[Comp]]),Data[[#This Row],[Comp]]=0),"",Data[[#This Row],[3 Assessed]]/Data[[#This Row],[Comp]])</f>
        <v/>
      </c>
      <c r="Y62" s="1" t="str">
        <f>IF(OR(ISBLANK(Data[[#This Row],[3 Proficient]]),ISBLANK(Data[[#This Row],[3 Assessed]]),Data[[#This Row],[3 Assessed]]=0),"",Data[[#This Row],[3 Proficient]]/Data[[#This Row],[3 Assessed]])</f>
        <v/>
      </c>
      <c r="Z62" s="95" t="str">
        <f>IF(OR(ISBLANK(Data[[#This Row],[Enr]]),ISBLANK(Data[[#This Row],[Comp]])),"",Data[[#This Row],[Comp]]/Data[[#This Row],[Enr]])</f>
        <v/>
      </c>
    </row>
    <row r="63" spans="1:26" x14ac:dyDescent="0.25">
      <c r="A63" s="12"/>
      <c r="B63" s="13"/>
      <c r="C63" s="14"/>
      <c r="D63" s="14"/>
      <c r="E63" s="69"/>
      <c r="F63" s="70"/>
      <c r="G63" s="14"/>
      <c r="H63" s="70"/>
      <c r="I63" s="14"/>
      <c r="J63" s="70"/>
      <c r="K63" s="89" t="str">
        <f>IF(AND(ISBLANK(Data[[#This Row],[1 Assessed]]),ISBLANK(Data[[#This Row],[2 Assessed]]),ISBLANK(Data[[#This Row],[3 Assessed]])),"",AVERAGE(Data[[#This Row],[1 Assessed]],Data[[#This Row],[2 Assessed]]))</f>
        <v/>
      </c>
      <c r="L63" s="76" t="str">
        <f>IF(AND(ISBLANK(Data[[#This Row],[1 Proficient]]),ISBLANK(Data[[#This Row],[2 Proficient]]),ISBLANK(Data[[#This Row],[3 Proficient]])),"",AVERAGE(Data[[#This Row],[1 Proficient]],Data[[#This Row],[2 Proficient]],Data[[#This Row],[3 Proficient]]))</f>
        <v/>
      </c>
      <c r="M63" s="15"/>
      <c r="N63">
        <f t="shared" si="6"/>
        <v>0</v>
      </c>
      <c r="O63">
        <f t="shared" si="7"/>
        <v>0</v>
      </c>
      <c r="P63">
        <f t="shared" si="8"/>
        <v>0</v>
      </c>
      <c r="Q63" t="str">
        <f t="shared" si="9"/>
        <v/>
      </c>
      <c r="R63" s="95" t="str">
        <f>IF(OR(ISBLANK(Data[[#This Row],[1 Assessed]]),ISBLANK(Data[[#This Row],[Comp]]),Data[[#This Row],[Comp]]=0),"",Data[[#This Row],[1 Assessed]]/Data[[#This Row],[Comp]])</f>
        <v/>
      </c>
      <c r="S63" s="95" t="str">
        <f>IF(OR(ISBLANK(Data[[#This Row],[1 Proficient]]),ISBLANK(Data[[#This Row],[1 Assessed]]),Data[[#This Row],[1 Assessed]]=0),"",Data[[#This Row],[1 Proficient]]/Data[[#This Row],[1 Assessed]])</f>
        <v/>
      </c>
      <c r="T63" t="str">
        <f t="shared" si="10"/>
        <v/>
      </c>
      <c r="U63" s="1" t="str">
        <f>IF(OR(ISBLANK(Data[[#This Row],[2 Assessed]]),ISBLANK(Data[[#This Row],[Comp]]),Data[[#This Row],[Comp]]=0),"",Data[[#This Row],[2 Assessed]]/Data[[#This Row],[Comp]])</f>
        <v/>
      </c>
      <c r="V63" s="1" t="str">
        <f>IF(OR(ISBLANK(Data[[#This Row],[2 Proficient]]),ISBLANK(Data[[#This Row],[2 Assessed]]),Data[[#This Row],[2 Assessed]]=0),"",Data[[#This Row],[2 Proficient]]/Data[[#This Row],[2 Assessed]])</f>
        <v/>
      </c>
      <c r="W63" t="str">
        <f t="shared" si="11"/>
        <v/>
      </c>
      <c r="X63" s="1" t="str">
        <f>IF(OR(ISBLANK(Data[[#This Row],[3 Assessed]]),ISBLANK(Data[[#This Row],[Comp]]),Data[[#This Row],[Comp]]=0),"",Data[[#This Row],[3 Assessed]]/Data[[#This Row],[Comp]])</f>
        <v/>
      </c>
      <c r="Y63" s="1" t="str">
        <f>IF(OR(ISBLANK(Data[[#This Row],[3 Proficient]]),ISBLANK(Data[[#This Row],[3 Assessed]]),Data[[#This Row],[3 Assessed]]=0),"",Data[[#This Row],[3 Proficient]]/Data[[#This Row],[3 Assessed]])</f>
        <v/>
      </c>
      <c r="Z63" s="95" t="str">
        <f>IF(OR(ISBLANK(Data[[#This Row],[Enr]]),ISBLANK(Data[[#This Row],[Comp]])),"",Data[[#This Row],[Comp]]/Data[[#This Row],[Enr]])</f>
        <v/>
      </c>
    </row>
    <row r="64" spans="1:26" x14ac:dyDescent="0.25">
      <c r="A64" s="15"/>
      <c r="B64" s="13"/>
      <c r="C64" s="79"/>
      <c r="D64" s="14"/>
      <c r="E64" s="80"/>
      <c r="F64" s="81"/>
      <c r="G64" s="79"/>
      <c r="H64" s="81"/>
      <c r="I64" s="82"/>
      <c r="J64" s="83"/>
      <c r="K64" s="90" t="str">
        <f>IF(AND(ISBLANK(Data[[#This Row],[1 Assessed]]),ISBLANK(Data[[#This Row],[2 Assessed]]),ISBLANK(Data[[#This Row],[3 Assessed]])),"",AVERAGE(Data[[#This Row],[1 Assessed]],Data[[#This Row],[2 Assessed]]))</f>
        <v/>
      </c>
      <c r="L64" s="84" t="str">
        <f>IF(AND(ISBLANK(Data[[#This Row],[1 Proficient]]),ISBLANK(Data[[#This Row],[2 Proficient]]),ISBLANK(Data[[#This Row],[3 Proficient]])),"",AVERAGE(Data[[#This Row],[1 Proficient]],Data[[#This Row],[2 Proficient]],Data[[#This Row],[3 Proficient]]))</f>
        <v/>
      </c>
      <c r="M64" s="15"/>
      <c r="N64" s="4">
        <f t="shared" si="6"/>
        <v>0</v>
      </c>
      <c r="O64" s="4">
        <f t="shared" si="7"/>
        <v>0</v>
      </c>
      <c r="P64" s="4">
        <f t="shared" si="8"/>
        <v>0</v>
      </c>
      <c r="Q64" s="4" t="str">
        <f t="shared" si="9"/>
        <v/>
      </c>
      <c r="R64" s="95" t="str">
        <f>IF(OR(ISBLANK(Data[[#This Row],[1 Assessed]]),ISBLANK(Data[[#This Row],[Comp]]),Data[[#This Row],[Comp]]=0),"",Data[[#This Row],[1 Assessed]]/Data[[#This Row],[Comp]])</f>
        <v/>
      </c>
      <c r="S64" s="95" t="str">
        <f>IF(OR(ISBLANK(Data[[#This Row],[1 Proficient]]),ISBLANK(Data[[#This Row],[1 Assessed]]),Data[[#This Row],[1 Assessed]]=0),"",Data[[#This Row],[1 Proficient]]/Data[[#This Row],[1 Assessed]])</f>
        <v/>
      </c>
      <c r="T64" s="4" t="str">
        <f t="shared" si="10"/>
        <v/>
      </c>
      <c r="U64" s="1" t="str">
        <f>IF(OR(ISBLANK(Data[[#This Row],[2 Assessed]]),ISBLANK(Data[[#This Row],[Comp]]),Data[[#This Row],[Comp]]=0),"",Data[[#This Row],[2 Assessed]]/Data[[#This Row],[Comp]])</f>
        <v/>
      </c>
      <c r="V64" s="1" t="str">
        <f>IF(OR(ISBLANK(Data[[#This Row],[2 Proficient]]),ISBLANK(Data[[#This Row],[2 Assessed]]),Data[[#This Row],[2 Assessed]]=0),"",Data[[#This Row],[2 Proficient]]/Data[[#This Row],[2 Assessed]])</f>
        <v/>
      </c>
      <c r="W64" s="4" t="str">
        <f t="shared" si="11"/>
        <v/>
      </c>
      <c r="X64" s="1" t="str">
        <f>IF(OR(ISBLANK(Data[[#This Row],[3 Assessed]]),ISBLANK(Data[[#This Row],[Comp]]),Data[[#This Row],[Comp]]=0),"",Data[[#This Row],[3 Assessed]]/Data[[#This Row],[Comp]])</f>
        <v/>
      </c>
      <c r="Y64" s="1" t="str">
        <f>IF(OR(ISBLANK(Data[[#This Row],[3 Proficient]]),ISBLANK(Data[[#This Row],[3 Assessed]]),Data[[#This Row],[3 Assessed]]=0),"",Data[[#This Row],[3 Proficient]]/Data[[#This Row],[3 Assessed]])</f>
        <v/>
      </c>
      <c r="Z64" s="95" t="str">
        <f>IF(OR(ISBLANK(Data[[#This Row],[Enr]]),ISBLANK(Data[[#This Row],[Comp]])),"",Data[[#This Row],[Comp]]/Data[[#This Row],[Enr]])</f>
        <v/>
      </c>
    </row>
    <row r="65" spans="1:26" x14ac:dyDescent="0.25">
      <c r="A65" s="15"/>
      <c r="B65" s="13"/>
      <c r="C65" s="79"/>
      <c r="D65" s="14"/>
      <c r="E65" s="80"/>
      <c r="F65" s="81"/>
      <c r="G65" s="79"/>
      <c r="H65" s="81"/>
      <c r="I65" s="82"/>
      <c r="J65" s="83"/>
      <c r="K65" s="90" t="str">
        <f>IF(AND(ISBLANK(Data[[#This Row],[1 Assessed]]),ISBLANK(Data[[#This Row],[2 Assessed]]),ISBLANK(Data[[#This Row],[3 Assessed]])),"",AVERAGE(Data[[#This Row],[1 Assessed]],Data[[#This Row],[2 Assessed]]))</f>
        <v/>
      </c>
      <c r="L65" s="84" t="str">
        <f>IF(AND(ISBLANK(Data[[#This Row],[1 Proficient]]),ISBLANK(Data[[#This Row],[2 Proficient]]),ISBLANK(Data[[#This Row],[3 Proficient]])),"",AVERAGE(Data[[#This Row],[1 Proficient]],Data[[#This Row],[2 Proficient]],Data[[#This Row],[3 Proficient]]))</f>
        <v/>
      </c>
      <c r="M65" s="15"/>
      <c r="N65" s="4">
        <f t="shared" si="6"/>
        <v>0</v>
      </c>
      <c r="O65" s="4">
        <f t="shared" si="7"/>
        <v>0</v>
      </c>
      <c r="P65" s="4">
        <f t="shared" si="8"/>
        <v>0</v>
      </c>
      <c r="Q65" s="4" t="str">
        <f t="shared" si="9"/>
        <v/>
      </c>
      <c r="R65" s="95" t="str">
        <f>IF(OR(ISBLANK(Data[[#This Row],[1 Assessed]]),ISBLANK(Data[[#This Row],[Comp]]),Data[[#This Row],[Comp]]=0),"",Data[[#This Row],[1 Assessed]]/Data[[#This Row],[Comp]])</f>
        <v/>
      </c>
      <c r="S65" s="95" t="str">
        <f>IF(OR(ISBLANK(Data[[#This Row],[1 Proficient]]),ISBLANK(Data[[#This Row],[1 Assessed]]),Data[[#This Row],[1 Assessed]]=0),"",Data[[#This Row],[1 Proficient]]/Data[[#This Row],[1 Assessed]])</f>
        <v/>
      </c>
      <c r="T65" s="4" t="str">
        <f t="shared" si="10"/>
        <v/>
      </c>
      <c r="U65" s="1" t="str">
        <f>IF(OR(ISBLANK(Data[[#This Row],[2 Assessed]]),ISBLANK(Data[[#This Row],[Comp]]),Data[[#This Row],[Comp]]=0),"",Data[[#This Row],[2 Assessed]]/Data[[#This Row],[Comp]])</f>
        <v/>
      </c>
      <c r="V65" s="1" t="str">
        <f>IF(OR(ISBLANK(Data[[#This Row],[2 Proficient]]),ISBLANK(Data[[#This Row],[2 Assessed]]),Data[[#This Row],[2 Assessed]]=0),"",Data[[#This Row],[2 Proficient]]/Data[[#This Row],[2 Assessed]])</f>
        <v/>
      </c>
      <c r="W65" s="4" t="str">
        <f t="shared" si="11"/>
        <v/>
      </c>
      <c r="X65" s="1" t="str">
        <f>IF(OR(ISBLANK(Data[[#This Row],[3 Assessed]]),ISBLANK(Data[[#This Row],[Comp]]),Data[[#This Row],[Comp]]=0),"",Data[[#This Row],[3 Assessed]]/Data[[#This Row],[Comp]])</f>
        <v/>
      </c>
      <c r="Y65" s="1" t="str">
        <f>IF(OR(ISBLANK(Data[[#This Row],[3 Proficient]]),ISBLANK(Data[[#This Row],[3 Assessed]]),Data[[#This Row],[3 Assessed]]=0),"",Data[[#This Row],[3 Proficient]]/Data[[#This Row],[3 Assessed]])</f>
        <v/>
      </c>
      <c r="Z65" s="95" t="str">
        <f>IF(OR(ISBLANK(Data[[#This Row],[Enr]]),ISBLANK(Data[[#This Row],[Comp]])),"",Data[[#This Row],[Comp]]/Data[[#This Row],[Enr]])</f>
        <v/>
      </c>
    </row>
    <row r="66" spans="1:26" x14ac:dyDescent="0.25">
      <c r="A66" s="15"/>
      <c r="B66" s="13"/>
      <c r="C66" s="79"/>
      <c r="D66" s="14"/>
      <c r="E66" s="80"/>
      <c r="F66" s="81"/>
      <c r="G66" s="79"/>
      <c r="H66" s="81"/>
      <c r="I66" s="82"/>
      <c r="J66" s="83"/>
      <c r="K66" s="90" t="str">
        <f>IF(AND(ISBLANK(Data[[#This Row],[1 Assessed]]),ISBLANK(Data[[#This Row],[2 Assessed]]),ISBLANK(Data[[#This Row],[3 Assessed]])),"",AVERAGE(Data[[#This Row],[1 Assessed]],Data[[#This Row],[2 Assessed]]))</f>
        <v/>
      </c>
      <c r="L66" s="84" t="str">
        <f>IF(AND(ISBLANK(Data[[#This Row],[1 Proficient]]),ISBLANK(Data[[#This Row],[2 Proficient]]),ISBLANK(Data[[#This Row],[3 Proficient]])),"",AVERAGE(Data[[#This Row],[1 Proficient]],Data[[#This Row],[2 Proficient]],Data[[#This Row],[3 Proficient]]))</f>
        <v/>
      </c>
      <c r="M66" s="15"/>
      <c r="N66" s="4">
        <f t="shared" si="6"/>
        <v>0</v>
      </c>
      <c r="O66" s="4">
        <f t="shared" si="7"/>
        <v>0</v>
      </c>
      <c r="P66" s="4">
        <f t="shared" si="8"/>
        <v>0</v>
      </c>
      <c r="Q66" s="4" t="str">
        <f t="shared" si="9"/>
        <v/>
      </c>
      <c r="R66" s="95" t="str">
        <f>IF(OR(ISBLANK(Data[[#This Row],[1 Assessed]]),ISBLANK(Data[[#This Row],[Comp]]),Data[[#This Row],[Comp]]=0),"",Data[[#This Row],[1 Assessed]]/Data[[#This Row],[Comp]])</f>
        <v/>
      </c>
      <c r="S66" s="95" t="str">
        <f>IF(OR(ISBLANK(Data[[#This Row],[1 Proficient]]),ISBLANK(Data[[#This Row],[1 Assessed]]),Data[[#This Row],[1 Assessed]]=0),"",Data[[#This Row],[1 Proficient]]/Data[[#This Row],[1 Assessed]])</f>
        <v/>
      </c>
      <c r="T66" s="4" t="str">
        <f t="shared" si="10"/>
        <v/>
      </c>
      <c r="U66" s="1" t="str">
        <f>IF(OR(ISBLANK(Data[[#This Row],[2 Assessed]]),ISBLANK(Data[[#This Row],[Comp]]),Data[[#This Row],[Comp]]=0),"",Data[[#This Row],[2 Assessed]]/Data[[#This Row],[Comp]])</f>
        <v/>
      </c>
      <c r="V66" s="1" t="str">
        <f>IF(OR(ISBLANK(Data[[#This Row],[2 Proficient]]),ISBLANK(Data[[#This Row],[2 Assessed]]),Data[[#This Row],[2 Assessed]]=0),"",Data[[#This Row],[2 Proficient]]/Data[[#This Row],[2 Assessed]])</f>
        <v/>
      </c>
      <c r="W66" s="4" t="str">
        <f t="shared" si="11"/>
        <v/>
      </c>
      <c r="X66" s="1" t="str">
        <f>IF(OR(ISBLANK(Data[[#This Row],[3 Assessed]]),ISBLANK(Data[[#This Row],[Comp]]),Data[[#This Row],[Comp]]=0),"",Data[[#This Row],[3 Assessed]]/Data[[#This Row],[Comp]])</f>
        <v/>
      </c>
      <c r="Y66" s="1" t="str">
        <f>IF(OR(ISBLANK(Data[[#This Row],[3 Proficient]]),ISBLANK(Data[[#This Row],[3 Assessed]]),Data[[#This Row],[3 Assessed]]=0),"",Data[[#This Row],[3 Proficient]]/Data[[#This Row],[3 Assessed]])</f>
        <v/>
      </c>
      <c r="Z66" s="95" t="str">
        <f>IF(OR(ISBLANK(Data[[#This Row],[Enr]]),ISBLANK(Data[[#This Row],[Comp]])),"",Data[[#This Row],[Comp]]/Data[[#This Row],[Enr]])</f>
        <v/>
      </c>
    </row>
    <row r="67" spans="1:26" x14ac:dyDescent="0.25">
      <c r="A67" s="15"/>
      <c r="B67" s="13"/>
      <c r="C67" s="79"/>
      <c r="D67" s="14"/>
      <c r="E67" s="80"/>
      <c r="F67" s="81"/>
      <c r="G67" s="79"/>
      <c r="H67" s="81"/>
      <c r="I67" s="82"/>
      <c r="J67" s="83"/>
      <c r="K67" s="90" t="str">
        <f>IF(AND(ISBLANK(Data[[#This Row],[1 Assessed]]),ISBLANK(Data[[#This Row],[2 Assessed]]),ISBLANK(Data[[#This Row],[3 Assessed]])),"",AVERAGE(Data[[#This Row],[1 Assessed]],Data[[#This Row],[2 Assessed]]))</f>
        <v/>
      </c>
      <c r="L67" s="84" t="str">
        <f>IF(AND(ISBLANK(Data[[#This Row],[1 Proficient]]),ISBLANK(Data[[#This Row],[2 Proficient]]),ISBLANK(Data[[#This Row],[3 Proficient]])),"",AVERAGE(Data[[#This Row],[1 Proficient]],Data[[#This Row],[2 Proficient]],Data[[#This Row],[3 Proficient]]))</f>
        <v/>
      </c>
      <c r="M67" s="15"/>
      <c r="N67" s="4">
        <f t="shared" si="6"/>
        <v>0</v>
      </c>
      <c r="O67" s="4">
        <f t="shared" si="7"/>
        <v>0</v>
      </c>
      <c r="P67" s="4">
        <f t="shared" si="8"/>
        <v>0</v>
      </c>
      <c r="Q67" s="4" t="str">
        <f t="shared" si="9"/>
        <v/>
      </c>
      <c r="R67" s="95" t="str">
        <f>IF(OR(ISBLANK(Data[[#This Row],[1 Assessed]]),ISBLANK(Data[[#This Row],[Comp]]),Data[[#This Row],[Comp]]=0),"",Data[[#This Row],[1 Assessed]]/Data[[#This Row],[Comp]])</f>
        <v/>
      </c>
      <c r="S67" s="95" t="str">
        <f>IF(OR(ISBLANK(Data[[#This Row],[1 Proficient]]),ISBLANK(Data[[#This Row],[1 Assessed]]),Data[[#This Row],[1 Assessed]]=0),"",Data[[#This Row],[1 Proficient]]/Data[[#This Row],[1 Assessed]])</f>
        <v/>
      </c>
      <c r="T67" s="4" t="str">
        <f t="shared" si="10"/>
        <v/>
      </c>
      <c r="U67" s="1" t="str">
        <f>IF(OR(ISBLANK(Data[[#This Row],[2 Assessed]]),ISBLANK(Data[[#This Row],[Comp]]),Data[[#This Row],[Comp]]=0),"",Data[[#This Row],[2 Assessed]]/Data[[#This Row],[Comp]])</f>
        <v/>
      </c>
      <c r="V67" s="1" t="str">
        <f>IF(OR(ISBLANK(Data[[#This Row],[2 Proficient]]),ISBLANK(Data[[#This Row],[2 Assessed]]),Data[[#This Row],[2 Assessed]]=0),"",Data[[#This Row],[2 Proficient]]/Data[[#This Row],[2 Assessed]])</f>
        <v/>
      </c>
      <c r="W67" s="4" t="str">
        <f t="shared" si="11"/>
        <v/>
      </c>
      <c r="X67" s="1" t="str">
        <f>IF(OR(ISBLANK(Data[[#This Row],[3 Assessed]]),ISBLANK(Data[[#This Row],[Comp]]),Data[[#This Row],[Comp]]=0),"",Data[[#This Row],[3 Assessed]]/Data[[#This Row],[Comp]])</f>
        <v/>
      </c>
      <c r="Y67" s="1" t="str">
        <f>IF(OR(ISBLANK(Data[[#This Row],[3 Proficient]]),ISBLANK(Data[[#This Row],[3 Assessed]]),Data[[#This Row],[3 Assessed]]=0),"",Data[[#This Row],[3 Proficient]]/Data[[#This Row],[3 Assessed]])</f>
        <v/>
      </c>
      <c r="Z67" s="95" t="str">
        <f>IF(OR(ISBLANK(Data[[#This Row],[Enr]]),ISBLANK(Data[[#This Row],[Comp]])),"",Data[[#This Row],[Comp]]/Data[[#This Row],[Enr]])</f>
        <v/>
      </c>
    </row>
    <row r="68" spans="1:26" x14ac:dyDescent="0.25">
      <c r="A68" s="15"/>
      <c r="B68" s="13"/>
      <c r="C68" s="79"/>
      <c r="D68" s="14"/>
      <c r="E68" s="80"/>
      <c r="F68" s="81"/>
      <c r="G68" s="79"/>
      <c r="H68" s="81"/>
      <c r="I68" s="82"/>
      <c r="J68" s="83"/>
      <c r="K68" s="90" t="str">
        <f>IF(AND(ISBLANK(Data[[#This Row],[1 Assessed]]),ISBLANK(Data[[#This Row],[2 Assessed]]),ISBLANK(Data[[#This Row],[3 Assessed]])),"",AVERAGE(Data[[#This Row],[1 Assessed]],Data[[#This Row],[2 Assessed]]))</f>
        <v/>
      </c>
      <c r="L68" s="84" t="str">
        <f>IF(AND(ISBLANK(Data[[#This Row],[1 Proficient]]),ISBLANK(Data[[#This Row],[2 Proficient]]),ISBLANK(Data[[#This Row],[3 Proficient]])),"",AVERAGE(Data[[#This Row],[1 Proficient]],Data[[#This Row],[2 Proficient]],Data[[#This Row],[3 Proficient]]))</f>
        <v/>
      </c>
      <c r="M68" s="15"/>
      <c r="N68" s="4">
        <f t="shared" si="6"/>
        <v>0</v>
      </c>
      <c r="O68" s="4">
        <f t="shared" si="7"/>
        <v>0</v>
      </c>
      <c r="P68" s="4">
        <f t="shared" si="8"/>
        <v>0</v>
      </c>
      <c r="Q68" s="4" t="str">
        <f t="shared" si="9"/>
        <v/>
      </c>
      <c r="R68" s="95" t="str">
        <f>IF(OR(ISBLANK(Data[[#This Row],[1 Assessed]]),ISBLANK(Data[[#This Row],[Comp]]),Data[[#This Row],[Comp]]=0),"",Data[[#This Row],[1 Assessed]]/Data[[#This Row],[Comp]])</f>
        <v/>
      </c>
      <c r="S68" s="95" t="str">
        <f>IF(OR(ISBLANK(Data[[#This Row],[1 Proficient]]),ISBLANK(Data[[#This Row],[1 Assessed]]),Data[[#This Row],[1 Assessed]]=0),"",Data[[#This Row],[1 Proficient]]/Data[[#This Row],[1 Assessed]])</f>
        <v/>
      </c>
      <c r="T68" s="4" t="str">
        <f t="shared" si="10"/>
        <v/>
      </c>
      <c r="U68" s="1" t="str">
        <f>IF(OR(ISBLANK(Data[[#This Row],[2 Assessed]]),ISBLANK(Data[[#This Row],[Comp]]),Data[[#This Row],[Comp]]=0),"",Data[[#This Row],[2 Assessed]]/Data[[#This Row],[Comp]])</f>
        <v/>
      </c>
      <c r="V68" s="1" t="str">
        <f>IF(OR(ISBLANK(Data[[#This Row],[2 Proficient]]),ISBLANK(Data[[#This Row],[2 Assessed]]),Data[[#This Row],[2 Assessed]]=0),"",Data[[#This Row],[2 Proficient]]/Data[[#This Row],[2 Assessed]])</f>
        <v/>
      </c>
      <c r="W68" s="4" t="str">
        <f t="shared" si="11"/>
        <v/>
      </c>
      <c r="X68" s="1" t="str">
        <f>IF(OR(ISBLANK(Data[[#This Row],[3 Assessed]]),ISBLANK(Data[[#This Row],[Comp]]),Data[[#This Row],[Comp]]=0),"",Data[[#This Row],[3 Assessed]]/Data[[#This Row],[Comp]])</f>
        <v/>
      </c>
      <c r="Y68" s="1" t="str">
        <f>IF(OR(ISBLANK(Data[[#This Row],[3 Proficient]]),ISBLANK(Data[[#This Row],[3 Assessed]]),Data[[#This Row],[3 Assessed]]=0),"",Data[[#This Row],[3 Proficient]]/Data[[#This Row],[3 Assessed]])</f>
        <v/>
      </c>
      <c r="Z68" s="95" t="str">
        <f>IF(OR(ISBLANK(Data[[#This Row],[Enr]]),ISBLANK(Data[[#This Row],[Comp]])),"",Data[[#This Row],[Comp]]/Data[[#This Row],[Enr]])</f>
        <v/>
      </c>
    </row>
    <row r="69" spans="1:26" x14ac:dyDescent="0.25">
      <c r="A69" s="15"/>
      <c r="B69" s="13"/>
      <c r="C69" s="79"/>
      <c r="D69" s="14"/>
      <c r="E69" s="80"/>
      <c r="F69" s="81"/>
      <c r="G69" s="79"/>
      <c r="H69" s="81"/>
      <c r="I69" s="82"/>
      <c r="J69" s="83"/>
      <c r="K69" s="90" t="str">
        <f>IF(AND(ISBLANK(Data[[#This Row],[1 Assessed]]),ISBLANK(Data[[#This Row],[2 Assessed]]),ISBLANK(Data[[#This Row],[3 Assessed]])),"",AVERAGE(Data[[#This Row],[1 Assessed]],Data[[#This Row],[2 Assessed]]))</f>
        <v/>
      </c>
      <c r="L69" s="84" t="str">
        <f>IF(AND(ISBLANK(Data[[#This Row],[1 Proficient]]),ISBLANK(Data[[#This Row],[2 Proficient]]),ISBLANK(Data[[#This Row],[3 Proficient]])),"",AVERAGE(Data[[#This Row],[1 Proficient]],Data[[#This Row],[2 Proficient]],Data[[#This Row],[3 Proficient]]))</f>
        <v/>
      </c>
      <c r="M69" s="15"/>
      <c r="N69" s="4">
        <f t="shared" si="6"/>
        <v>0</v>
      </c>
      <c r="O69" s="4">
        <f t="shared" si="7"/>
        <v>0</v>
      </c>
      <c r="P69" s="4">
        <f t="shared" si="8"/>
        <v>0</v>
      </c>
      <c r="Q69" s="4" t="str">
        <f t="shared" si="9"/>
        <v/>
      </c>
      <c r="R69" s="95" t="str">
        <f>IF(OR(ISBLANK(Data[[#This Row],[1 Assessed]]),ISBLANK(Data[[#This Row],[Comp]]),Data[[#This Row],[Comp]]=0),"",Data[[#This Row],[1 Assessed]]/Data[[#This Row],[Comp]])</f>
        <v/>
      </c>
      <c r="S69" s="95" t="str">
        <f>IF(OR(ISBLANK(Data[[#This Row],[1 Proficient]]),ISBLANK(Data[[#This Row],[1 Assessed]]),Data[[#This Row],[1 Assessed]]=0),"",Data[[#This Row],[1 Proficient]]/Data[[#This Row],[1 Assessed]])</f>
        <v/>
      </c>
      <c r="T69" s="4" t="str">
        <f t="shared" si="10"/>
        <v/>
      </c>
      <c r="U69" s="1" t="str">
        <f>IF(OR(ISBLANK(Data[[#This Row],[2 Assessed]]),ISBLANK(Data[[#This Row],[Comp]]),Data[[#This Row],[Comp]]=0),"",Data[[#This Row],[2 Assessed]]/Data[[#This Row],[Comp]])</f>
        <v/>
      </c>
      <c r="V69" s="1" t="str">
        <f>IF(OR(ISBLANK(Data[[#This Row],[2 Proficient]]),ISBLANK(Data[[#This Row],[2 Assessed]]),Data[[#This Row],[2 Assessed]]=0),"",Data[[#This Row],[2 Proficient]]/Data[[#This Row],[2 Assessed]])</f>
        <v/>
      </c>
      <c r="W69" s="4" t="str">
        <f t="shared" si="11"/>
        <v/>
      </c>
      <c r="X69" s="1" t="str">
        <f>IF(OR(ISBLANK(Data[[#This Row],[3 Assessed]]),ISBLANK(Data[[#This Row],[Comp]]),Data[[#This Row],[Comp]]=0),"",Data[[#This Row],[3 Assessed]]/Data[[#This Row],[Comp]])</f>
        <v/>
      </c>
      <c r="Y69" s="1" t="str">
        <f>IF(OR(ISBLANK(Data[[#This Row],[3 Proficient]]),ISBLANK(Data[[#This Row],[3 Assessed]]),Data[[#This Row],[3 Assessed]]=0),"",Data[[#This Row],[3 Proficient]]/Data[[#This Row],[3 Assessed]])</f>
        <v/>
      </c>
      <c r="Z69" s="95" t="str">
        <f>IF(OR(ISBLANK(Data[[#This Row],[Enr]]),ISBLANK(Data[[#This Row],[Comp]])),"",Data[[#This Row],[Comp]]/Data[[#This Row],[Enr]])</f>
        <v/>
      </c>
    </row>
    <row r="70" spans="1:26" x14ac:dyDescent="0.25">
      <c r="A70" s="15"/>
      <c r="B70" s="13"/>
      <c r="C70" s="79"/>
      <c r="D70" s="14"/>
      <c r="E70" s="80"/>
      <c r="F70" s="81"/>
      <c r="G70" s="79"/>
      <c r="H70" s="81"/>
      <c r="I70" s="82"/>
      <c r="J70" s="83"/>
      <c r="K70" s="90" t="str">
        <f>IF(AND(ISBLANK(Data[[#This Row],[1 Assessed]]),ISBLANK(Data[[#This Row],[2 Assessed]]),ISBLANK(Data[[#This Row],[3 Assessed]])),"",AVERAGE(Data[[#This Row],[1 Assessed]],Data[[#This Row],[2 Assessed]]))</f>
        <v/>
      </c>
      <c r="L70" s="84" t="str">
        <f>IF(AND(ISBLANK(Data[[#This Row],[1 Proficient]]),ISBLANK(Data[[#This Row],[2 Proficient]]),ISBLANK(Data[[#This Row],[3 Proficient]])),"",AVERAGE(Data[[#This Row],[1 Proficient]],Data[[#This Row],[2 Proficient]],Data[[#This Row],[3 Proficient]]))</f>
        <v/>
      </c>
      <c r="M70" s="15"/>
      <c r="N70" s="4">
        <f t="shared" si="6"/>
        <v>0</v>
      </c>
      <c r="O70" s="4">
        <f t="shared" si="7"/>
        <v>0</v>
      </c>
      <c r="P70" s="4">
        <f t="shared" si="8"/>
        <v>0</v>
      </c>
      <c r="Q70" s="4" t="str">
        <f t="shared" si="9"/>
        <v/>
      </c>
      <c r="R70" s="95" t="str">
        <f>IF(OR(ISBLANK(Data[[#This Row],[1 Assessed]]),ISBLANK(Data[[#This Row],[Comp]]),Data[[#This Row],[Comp]]=0),"",Data[[#This Row],[1 Assessed]]/Data[[#This Row],[Comp]])</f>
        <v/>
      </c>
      <c r="S70" s="95" t="str">
        <f>IF(OR(ISBLANK(Data[[#This Row],[1 Proficient]]),ISBLANK(Data[[#This Row],[1 Assessed]]),Data[[#This Row],[1 Assessed]]=0),"",Data[[#This Row],[1 Proficient]]/Data[[#This Row],[1 Assessed]])</f>
        <v/>
      </c>
      <c r="T70" s="4" t="str">
        <f t="shared" si="10"/>
        <v/>
      </c>
      <c r="U70" s="1" t="str">
        <f>IF(OR(ISBLANK(Data[[#This Row],[2 Assessed]]),ISBLANK(Data[[#This Row],[Comp]]),Data[[#This Row],[Comp]]=0),"",Data[[#This Row],[2 Assessed]]/Data[[#This Row],[Comp]])</f>
        <v/>
      </c>
      <c r="V70" s="1" t="str">
        <f>IF(OR(ISBLANK(Data[[#This Row],[2 Proficient]]),ISBLANK(Data[[#This Row],[2 Assessed]]),Data[[#This Row],[2 Assessed]]=0),"",Data[[#This Row],[2 Proficient]]/Data[[#This Row],[2 Assessed]])</f>
        <v/>
      </c>
      <c r="W70" s="4" t="str">
        <f t="shared" si="11"/>
        <v/>
      </c>
      <c r="X70" s="1" t="str">
        <f>IF(OR(ISBLANK(Data[[#This Row],[3 Assessed]]),ISBLANK(Data[[#This Row],[Comp]]),Data[[#This Row],[Comp]]=0),"",Data[[#This Row],[3 Assessed]]/Data[[#This Row],[Comp]])</f>
        <v/>
      </c>
      <c r="Y70" s="1" t="str">
        <f>IF(OR(ISBLANK(Data[[#This Row],[3 Proficient]]),ISBLANK(Data[[#This Row],[3 Assessed]]),Data[[#This Row],[3 Assessed]]=0),"",Data[[#This Row],[3 Proficient]]/Data[[#This Row],[3 Assessed]])</f>
        <v/>
      </c>
      <c r="Z70" s="95" t="str">
        <f>IF(OR(ISBLANK(Data[[#This Row],[Enr]]),ISBLANK(Data[[#This Row],[Comp]])),"",Data[[#This Row],[Comp]]/Data[[#This Row],[Enr]])</f>
        <v/>
      </c>
    </row>
    <row r="71" spans="1:26" x14ac:dyDescent="0.25">
      <c r="A71" s="15"/>
      <c r="B71" s="13"/>
      <c r="C71" s="79"/>
      <c r="D71" s="14"/>
      <c r="E71" s="80"/>
      <c r="F71" s="81"/>
      <c r="G71" s="79"/>
      <c r="H71" s="81"/>
      <c r="I71" s="82"/>
      <c r="J71" s="83"/>
      <c r="K71" s="90" t="str">
        <f>IF(AND(ISBLANK(Data[[#This Row],[1 Assessed]]),ISBLANK(Data[[#This Row],[2 Assessed]]),ISBLANK(Data[[#This Row],[3 Assessed]])),"",AVERAGE(Data[[#This Row],[1 Assessed]],Data[[#This Row],[2 Assessed]]))</f>
        <v/>
      </c>
      <c r="L71" s="84" t="str">
        <f>IF(AND(ISBLANK(Data[[#This Row],[1 Proficient]]),ISBLANK(Data[[#This Row],[2 Proficient]]),ISBLANK(Data[[#This Row],[3 Proficient]])),"",AVERAGE(Data[[#This Row],[1 Proficient]],Data[[#This Row],[2 Proficient]],Data[[#This Row],[3 Proficient]]))</f>
        <v/>
      </c>
      <c r="M71" s="15"/>
      <c r="N71" s="4">
        <f t="shared" si="6"/>
        <v>0</v>
      </c>
      <c r="O71" s="4">
        <f t="shared" si="7"/>
        <v>0</v>
      </c>
      <c r="P71" s="4">
        <f t="shared" si="8"/>
        <v>0</v>
      </c>
      <c r="Q71" s="4" t="str">
        <f t="shared" si="9"/>
        <v/>
      </c>
      <c r="R71" s="95" t="str">
        <f>IF(OR(ISBLANK(Data[[#This Row],[1 Assessed]]),ISBLANK(Data[[#This Row],[Comp]]),Data[[#This Row],[Comp]]=0),"",Data[[#This Row],[1 Assessed]]/Data[[#This Row],[Comp]])</f>
        <v/>
      </c>
      <c r="S71" s="95" t="str">
        <f>IF(OR(ISBLANK(Data[[#This Row],[1 Proficient]]),ISBLANK(Data[[#This Row],[1 Assessed]]),Data[[#This Row],[1 Assessed]]=0),"",Data[[#This Row],[1 Proficient]]/Data[[#This Row],[1 Assessed]])</f>
        <v/>
      </c>
      <c r="T71" s="4" t="str">
        <f t="shared" si="10"/>
        <v/>
      </c>
      <c r="U71" s="1" t="str">
        <f>IF(OR(ISBLANK(Data[[#This Row],[2 Assessed]]),ISBLANK(Data[[#This Row],[Comp]]),Data[[#This Row],[Comp]]=0),"",Data[[#This Row],[2 Assessed]]/Data[[#This Row],[Comp]])</f>
        <v/>
      </c>
      <c r="V71" s="1" t="str">
        <f>IF(OR(ISBLANK(Data[[#This Row],[2 Proficient]]),ISBLANK(Data[[#This Row],[2 Assessed]]),Data[[#This Row],[2 Assessed]]=0),"",Data[[#This Row],[2 Proficient]]/Data[[#This Row],[2 Assessed]])</f>
        <v/>
      </c>
      <c r="W71" s="4" t="str">
        <f t="shared" si="11"/>
        <v/>
      </c>
      <c r="X71" s="1" t="str">
        <f>IF(OR(ISBLANK(Data[[#This Row],[3 Assessed]]),ISBLANK(Data[[#This Row],[Comp]]),Data[[#This Row],[Comp]]=0),"",Data[[#This Row],[3 Assessed]]/Data[[#This Row],[Comp]])</f>
        <v/>
      </c>
      <c r="Y71" s="1" t="str">
        <f>IF(OR(ISBLANK(Data[[#This Row],[3 Proficient]]),ISBLANK(Data[[#This Row],[3 Assessed]]),Data[[#This Row],[3 Assessed]]=0),"",Data[[#This Row],[3 Proficient]]/Data[[#This Row],[3 Assessed]])</f>
        <v/>
      </c>
      <c r="Z71" s="95" t="str">
        <f>IF(OR(ISBLANK(Data[[#This Row],[Enr]]),ISBLANK(Data[[#This Row],[Comp]])),"",Data[[#This Row],[Comp]]/Data[[#This Row],[Enr]])</f>
        <v/>
      </c>
    </row>
    <row r="72" spans="1:26" x14ac:dyDescent="0.25">
      <c r="A72" s="15"/>
      <c r="B72" s="13"/>
      <c r="C72" s="79"/>
      <c r="D72" s="14"/>
      <c r="E72" s="80"/>
      <c r="F72" s="81"/>
      <c r="G72" s="79"/>
      <c r="H72" s="81"/>
      <c r="I72" s="82"/>
      <c r="J72" s="83"/>
      <c r="K72" s="90" t="str">
        <f>IF(AND(ISBLANK(Data[[#This Row],[1 Assessed]]),ISBLANK(Data[[#This Row],[2 Assessed]]),ISBLANK(Data[[#This Row],[3 Assessed]])),"",AVERAGE(Data[[#This Row],[1 Assessed]],Data[[#This Row],[2 Assessed]]))</f>
        <v/>
      </c>
      <c r="L72" s="84" t="str">
        <f>IF(AND(ISBLANK(Data[[#This Row],[1 Proficient]]),ISBLANK(Data[[#This Row],[2 Proficient]]),ISBLANK(Data[[#This Row],[3 Proficient]])),"",AVERAGE(Data[[#This Row],[1 Proficient]],Data[[#This Row],[2 Proficient]],Data[[#This Row],[3 Proficient]]))</f>
        <v/>
      </c>
      <c r="M72" s="15"/>
      <c r="N72" s="4">
        <f t="shared" si="6"/>
        <v>0</v>
      </c>
      <c r="O72" s="4">
        <f t="shared" si="7"/>
        <v>0</v>
      </c>
      <c r="P72" s="4">
        <f t="shared" si="8"/>
        <v>0</v>
      </c>
      <c r="Q72" s="4" t="str">
        <f t="shared" si="9"/>
        <v/>
      </c>
      <c r="R72" s="95" t="str">
        <f>IF(OR(ISBLANK(Data[[#This Row],[1 Assessed]]),ISBLANK(Data[[#This Row],[Comp]]),Data[[#This Row],[Comp]]=0),"",Data[[#This Row],[1 Assessed]]/Data[[#This Row],[Comp]])</f>
        <v/>
      </c>
      <c r="S72" s="95" t="str">
        <f>IF(OR(ISBLANK(Data[[#This Row],[1 Proficient]]),ISBLANK(Data[[#This Row],[1 Assessed]]),Data[[#This Row],[1 Assessed]]=0),"",Data[[#This Row],[1 Proficient]]/Data[[#This Row],[1 Assessed]])</f>
        <v/>
      </c>
      <c r="T72" s="4" t="str">
        <f t="shared" si="10"/>
        <v/>
      </c>
      <c r="U72" s="1" t="str">
        <f>IF(OR(ISBLANK(Data[[#This Row],[2 Assessed]]),ISBLANK(Data[[#This Row],[Comp]]),Data[[#This Row],[Comp]]=0),"",Data[[#This Row],[2 Assessed]]/Data[[#This Row],[Comp]])</f>
        <v/>
      </c>
      <c r="V72" s="1" t="str">
        <f>IF(OR(ISBLANK(Data[[#This Row],[2 Proficient]]),ISBLANK(Data[[#This Row],[2 Assessed]]),Data[[#This Row],[2 Assessed]]=0),"",Data[[#This Row],[2 Proficient]]/Data[[#This Row],[2 Assessed]])</f>
        <v/>
      </c>
      <c r="W72" s="4" t="str">
        <f t="shared" si="11"/>
        <v/>
      </c>
      <c r="X72" s="1" t="str">
        <f>IF(OR(ISBLANK(Data[[#This Row],[3 Assessed]]),ISBLANK(Data[[#This Row],[Comp]]),Data[[#This Row],[Comp]]=0),"",Data[[#This Row],[3 Assessed]]/Data[[#This Row],[Comp]])</f>
        <v/>
      </c>
      <c r="Y72" s="1" t="str">
        <f>IF(OR(ISBLANK(Data[[#This Row],[3 Proficient]]),ISBLANK(Data[[#This Row],[3 Assessed]]),Data[[#This Row],[3 Assessed]]=0),"",Data[[#This Row],[3 Proficient]]/Data[[#This Row],[3 Assessed]])</f>
        <v/>
      </c>
      <c r="Z72" s="95" t="str">
        <f>IF(OR(ISBLANK(Data[[#This Row],[Enr]]),ISBLANK(Data[[#This Row],[Comp]])),"",Data[[#This Row],[Comp]]/Data[[#This Row],[Enr]])</f>
        <v/>
      </c>
    </row>
    <row r="73" spans="1:26" x14ac:dyDescent="0.25">
      <c r="A73" s="15"/>
      <c r="B73" s="13"/>
      <c r="C73" s="79"/>
      <c r="D73" s="14"/>
      <c r="E73" s="80"/>
      <c r="F73" s="81"/>
      <c r="G73" s="79"/>
      <c r="H73" s="81"/>
      <c r="I73" s="82"/>
      <c r="J73" s="83"/>
      <c r="K73" s="90" t="str">
        <f>IF(AND(ISBLANK(Data[[#This Row],[1 Assessed]]),ISBLANK(Data[[#This Row],[2 Assessed]]),ISBLANK(Data[[#This Row],[3 Assessed]])),"",AVERAGE(Data[[#This Row],[1 Assessed]],Data[[#This Row],[2 Assessed]]))</f>
        <v/>
      </c>
      <c r="L73" s="84" t="str">
        <f>IF(AND(ISBLANK(Data[[#This Row],[1 Proficient]]),ISBLANK(Data[[#This Row],[2 Proficient]]),ISBLANK(Data[[#This Row],[3 Proficient]])),"",AVERAGE(Data[[#This Row],[1 Proficient]],Data[[#This Row],[2 Proficient]],Data[[#This Row],[3 Proficient]]))</f>
        <v/>
      </c>
      <c r="M73" s="15"/>
      <c r="N73" s="4">
        <f t="shared" si="6"/>
        <v>0</v>
      </c>
      <c r="O73" s="4">
        <f t="shared" si="7"/>
        <v>0</v>
      </c>
      <c r="P73" s="4">
        <f t="shared" si="8"/>
        <v>0</v>
      </c>
      <c r="Q73" s="4" t="str">
        <f t="shared" si="9"/>
        <v/>
      </c>
      <c r="R73" s="95" t="str">
        <f>IF(OR(ISBLANK(Data[[#This Row],[1 Assessed]]),ISBLANK(Data[[#This Row],[Comp]]),Data[[#This Row],[Comp]]=0),"",Data[[#This Row],[1 Assessed]]/Data[[#This Row],[Comp]])</f>
        <v/>
      </c>
      <c r="S73" s="95" t="str">
        <f>IF(OR(ISBLANK(Data[[#This Row],[1 Proficient]]),ISBLANK(Data[[#This Row],[1 Assessed]]),Data[[#This Row],[1 Assessed]]=0),"",Data[[#This Row],[1 Proficient]]/Data[[#This Row],[1 Assessed]])</f>
        <v/>
      </c>
      <c r="T73" s="4" t="str">
        <f t="shared" si="10"/>
        <v/>
      </c>
      <c r="U73" s="1" t="str">
        <f>IF(OR(ISBLANK(Data[[#This Row],[2 Assessed]]),ISBLANK(Data[[#This Row],[Comp]]),Data[[#This Row],[Comp]]=0),"",Data[[#This Row],[2 Assessed]]/Data[[#This Row],[Comp]])</f>
        <v/>
      </c>
      <c r="V73" s="1" t="str">
        <f>IF(OR(ISBLANK(Data[[#This Row],[2 Proficient]]),ISBLANK(Data[[#This Row],[2 Assessed]]),Data[[#This Row],[2 Assessed]]=0),"",Data[[#This Row],[2 Proficient]]/Data[[#This Row],[2 Assessed]])</f>
        <v/>
      </c>
      <c r="W73" s="4" t="str">
        <f t="shared" si="11"/>
        <v/>
      </c>
      <c r="X73" s="1" t="str">
        <f>IF(OR(ISBLANK(Data[[#This Row],[3 Assessed]]),ISBLANK(Data[[#This Row],[Comp]]),Data[[#This Row],[Comp]]=0),"",Data[[#This Row],[3 Assessed]]/Data[[#This Row],[Comp]])</f>
        <v/>
      </c>
      <c r="Y73" s="1" t="str">
        <f>IF(OR(ISBLANK(Data[[#This Row],[3 Proficient]]),ISBLANK(Data[[#This Row],[3 Assessed]]),Data[[#This Row],[3 Assessed]]=0),"",Data[[#This Row],[3 Proficient]]/Data[[#This Row],[3 Assessed]])</f>
        <v/>
      </c>
      <c r="Z73" s="95" t="str">
        <f>IF(OR(ISBLANK(Data[[#This Row],[Enr]]),ISBLANK(Data[[#This Row],[Comp]])),"",Data[[#This Row],[Comp]]/Data[[#This Row],[Enr]])</f>
        <v/>
      </c>
    </row>
    <row r="74" spans="1:26" x14ac:dyDescent="0.25">
      <c r="A74" s="15"/>
      <c r="B74" s="13"/>
      <c r="C74" s="79"/>
      <c r="D74" s="14"/>
      <c r="E74" s="80"/>
      <c r="F74" s="81"/>
      <c r="G74" s="79"/>
      <c r="H74" s="81"/>
      <c r="I74" s="82"/>
      <c r="J74" s="83"/>
      <c r="K74" s="90" t="str">
        <f>IF(AND(ISBLANK(Data[[#This Row],[1 Assessed]]),ISBLANK(Data[[#This Row],[2 Assessed]]),ISBLANK(Data[[#This Row],[3 Assessed]])),"",AVERAGE(Data[[#This Row],[1 Assessed]],Data[[#This Row],[2 Assessed]]))</f>
        <v/>
      </c>
      <c r="L74" s="84" t="str">
        <f>IF(AND(ISBLANK(Data[[#This Row],[1 Proficient]]),ISBLANK(Data[[#This Row],[2 Proficient]]),ISBLANK(Data[[#This Row],[3 Proficient]])),"",AVERAGE(Data[[#This Row],[1 Proficient]],Data[[#This Row],[2 Proficient]],Data[[#This Row],[3 Proficient]]))</f>
        <v/>
      </c>
      <c r="M74" s="15"/>
      <c r="N74" s="4">
        <f t="shared" si="6"/>
        <v>0</v>
      </c>
      <c r="O74" s="4">
        <f t="shared" si="7"/>
        <v>0</v>
      </c>
      <c r="P74" s="4">
        <f t="shared" si="8"/>
        <v>0</v>
      </c>
      <c r="Q74" s="4" t="str">
        <f t="shared" si="9"/>
        <v/>
      </c>
      <c r="R74" s="95" t="str">
        <f>IF(OR(ISBLANK(Data[[#This Row],[1 Assessed]]),ISBLANK(Data[[#This Row],[Comp]]),Data[[#This Row],[Comp]]=0),"",Data[[#This Row],[1 Assessed]]/Data[[#This Row],[Comp]])</f>
        <v/>
      </c>
      <c r="S74" s="95" t="str">
        <f>IF(OR(ISBLANK(Data[[#This Row],[1 Proficient]]),ISBLANK(Data[[#This Row],[1 Assessed]]),Data[[#This Row],[1 Assessed]]=0),"",Data[[#This Row],[1 Proficient]]/Data[[#This Row],[1 Assessed]])</f>
        <v/>
      </c>
      <c r="T74" s="4" t="str">
        <f t="shared" si="10"/>
        <v/>
      </c>
      <c r="U74" s="1" t="str">
        <f>IF(OR(ISBLANK(Data[[#This Row],[2 Assessed]]),ISBLANK(Data[[#This Row],[Comp]]),Data[[#This Row],[Comp]]=0),"",Data[[#This Row],[2 Assessed]]/Data[[#This Row],[Comp]])</f>
        <v/>
      </c>
      <c r="V74" s="1" t="str">
        <f>IF(OR(ISBLANK(Data[[#This Row],[2 Proficient]]),ISBLANK(Data[[#This Row],[2 Assessed]]),Data[[#This Row],[2 Assessed]]=0),"",Data[[#This Row],[2 Proficient]]/Data[[#This Row],[2 Assessed]])</f>
        <v/>
      </c>
      <c r="W74" s="4" t="str">
        <f t="shared" si="11"/>
        <v/>
      </c>
      <c r="X74" s="1" t="str">
        <f>IF(OR(ISBLANK(Data[[#This Row],[3 Assessed]]),ISBLANK(Data[[#This Row],[Comp]]),Data[[#This Row],[Comp]]=0),"",Data[[#This Row],[3 Assessed]]/Data[[#This Row],[Comp]])</f>
        <v/>
      </c>
      <c r="Y74" s="1" t="str">
        <f>IF(OR(ISBLANK(Data[[#This Row],[3 Proficient]]),ISBLANK(Data[[#This Row],[3 Assessed]]),Data[[#This Row],[3 Assessed]]=0),"",Data[[#This Row],[3 Proficient]]/Data[[#This Row],[3 Assessed]])</f>
        <v/>
      </c>
      <c r="Z74" s="95" t="str">
        <f>IF(OR(ISBLANK(Data[[#This Row],[Enr]]),ISBLANK(Data[[#This Row],[Comp]])),"",Data[[#This Row],[Comp]]/Data[[#This Row],[Enr]])</f>
        <v/>
      </c>
    </row>
    <row r="75" spans="1:26" x14ac:dyDescent="0.25">
      <c r="A75" s="15"/>
      <c r="B75" s="13"/>
      <c r="C75" s="79"/>
      <c r="D75" s="14"/>
      <c r="E75" s="80"/>
      <c r="F75" s="81"/>
      <c r="G75" s="79"/>
      <c r="H75" s="81"/>
      <c r="I75" s="82"/>
      <c r="J75" s="83"/>
      <c r="K75" s="90" t="str">
        <f>IF(AND(ISBLANK(Data[[#This Row],[1 Assessed]]),ISBLANK(Data[[#This Row],[2 Assessed]]),ISBLANK(Data[[#This Row],[3 Assessed]])),"",AVERAGE(Data[[#This Row],[1 Assessed]],Data[[#This Row],[2 Assessed]]))</f>
        <v/>
      </c>
      <c r="L75" s="84" t="str">
        <f>IF(AND(ISBLANK(Data[[#This Row],[1 Proficient]]),ISBLANK(Data[[#This Row],[2 Proficient]]),ISBLANK(Data[[#This Row],[3 Proficient]])),"",AVERAGE(Data[[#This Row],[1 Proficient]],Data[[#This Row],[2 Proficient]],Data[[#This Row],[3 Proficient]]))</f>
        <v/>
      </c>
      <c r="M75" s="15"/>
      <c r="N75" s="4">
        <f t="shared" si="6"/>
        <v>0</v>
      </c>
      <c r="O75" s="4">
        <f t="shared" si="7"/>
        <v>0</v>
      </c>
      <c r="P75" s="4">
        <f t="shared" si="8"/>
        <v>0</v>
      </c>
      <c r="Q75" s="4" t="str">
        <f t="shared" si="9"/>
        <v/>
      </c>
      <c r="R75" s="95" t="str">
        <f>IF(OR(ISBLANK(Data[[#This Row],[1 Assessed]]),ISBLANK(Data[[#This Row],[Comp]]),Data[[#This Row],[Comp]]=0),"",Data[[#This Row],[1 Assessed]]/Data[[#This Row],[Comp]])</f>
        <v/>
      </c>
      <c r="S75" s="95" t="str">
        <f>IF(OR(ISBLANK(Data[[#This Row],[1 Proficient]]),ISBLANK(Data[[#This Row],[1 Assessed]]),Data[[#This Row],[1 Assessed]]=0),"",Data[[#This Row],[1 Proficient]]/Data[[#This Row],[1 Assessed]])</f>
        <v/>
      </c>
      <c r="T75" s="4" t="str">
        <f t="shared" si="10"/>
        <v/>
      </c>
      <c r="U75" s="1" t="str">
        <f>IF(OR(ISBLANK(Data[[#This Row],[2 Assessed]]),ISBLANK(Data[[#This Row],[Comp]]),Data[[#This Row],[Comp]]=0),"",Data[[#This Row],[2 Assessed]]/Data[[#This Row],[Comp]])</f>
        <v/>
      </c>
      <c r="V75" s="1" t="str">
        <f>IF(OR(ISBLANK(Data[[#This Row],[2 Proficient]]),ISBLANK(Data[[#This Row],[2 Assessed]]),Data[[#This Row],[2 Assessed]]=0),"",Data[[#This Row],[2 Proficient]]/Data[[#This Row],[2 Assessed]])</f>
        <v/>
      </c>
      <c r="W75" s="4" t="str">
        <f t="shared" si="11"/>
        <v/>
      </c>
      <c r="X75" s="1" t="str">
        <f>IF(OR(ISBLANK(Data[[#This Row],[3 Assessed]]),ISBLANK(Data[[#This Row],[Comp]]),Data[[#This Row],[Comp]]=0),"",Data[[#This Row],[3 Assessed]]/Data[[#This Row],[Comp]])</f>
        <v/>
      </c>
      <c r="Y75" s="1" t="str">
        <f>IF(OR(ISBLANK(Data[[#This Row],[3 Proficient]]),ISBLANK(Data[[#This Row],[3 Assessed]]),Data[[#This Row],[3 Assessed]]=0),"",Data[[#This Row],[3 Proficient]]/Data[[#This Row],[3 Assessed]])</f>
        <v/>
      </c>
      <c r="Z75" s="95" t="str">
        <f>IF(OR(ISBLANK(Data[[#This Row],[Enr]]),ISBLANK(Data[[#This Row],[Comp]])),"",Data[[#This Row],[Comp]]/Data[[#This Row],[Enr]])</f>
        <v/>
      </c>
    </row>
    <row r="76" spans="1:26" x14ac:dyDescent="0.25">
      <c r="A76" s="15"/>
      <c r="B76" s="13"/>
      <c r="C76" s="79"/>
      <c r="D76" s="14"/>
      <c r="E76" s="80"/>
      <c r="F76" s="81"/>
      <c r="G76" s="79"/>
      <c r="H76" s="81"/>
      <c r="I76" s="82"/>
      <c r="J76" s="83"/>
      <c r="K76" s="90" t="str">
        <f>IF(AND(ISBLANK(Data[[#This Row],[1 Assessed]]),ISBLANK(Data[[#This Row],[2 Assessed]]),ISBLANK(Data[[#This Row],[3 Assessed]])),"",AVERAGE(Data[[#This Row],[1 Assessed]],Data[[#This Row],[2 Assessed]]))</f>
        <v/>
      </c>
      <c r="L76" s="84" t="str">
        <f>IF(AND(ISBLANK(Data[[#This Row],[1 Proficient]]),ISBLANK(Data[[#This Row],[2 Proficient]]),ISBLANK(Data[[#This Row],[3 Proficient]])),"",AVERAGE(Data[[#This Row],[1 Proficient]],Data[[#This Row],[2 Proficient]],Data[[#This Row],[3 Proficient]]))</f>
        <v/>
      </c>
      <c r="M76" s="15"/>
      <c r="N76" s="4">
        <f t="shared" ref="N76:N112" si="12">$B$4</f>
        <v>0</v>
      </c>
      <c r="O76" s="4">
        <f t="shared" ref="O76:O112" si="13">$B$6</f>
        <v>0</v>
      </c>
      <c r="P76" s="4">
        <f t="shared" ref="P76:P112" si="14">$B$7</f>
        <v>0</v>
      </c>
      <c r="Q76" s="4" t="str">
        <f t="shared" ref="Q76:Q112" si="15">$H$5</f>
        <v/>
      </c>
      <c r="R76" s="95" t="str">
        <f>IF(OR(ISBLANK(Data[[#This Row],[1 Assessed]]),ISBLANK(Data[[#This Row],[Comp]]),Data[[#This Row],[Comp]]=0),"",Data[[#This Row],[1 Assessed]]/Data[[#This Row],[Comp]])</f>
        <v/>
      </c>
      <c r="S76" s="95" t="str">
        <f>IF(OR(ISBLANK(Data[[#This Row],[1 Proficient]]),ISBLANK(Data[[#This Row],[1 Assessed]]),Data[[#This Row],[1 Assessed]]=0),"",Data[[#This Row],[1 Proficient]]/Data[[#This Row],[1 Assessed]])</f>
        <v/>
      </c>
      <c r="T76" s="4" t="str">
        <f t="shared" ref="T76:T112" si="16">$H$6</f>
        <v/>
      </c>
      <c r="U76" s="1" t="str">
        <f>IF(OR(ISBLANK(Data[[#This Row],[2 Assessed]]),ISBLANK(Data[[#This Row],[Comp]]),Data[[#This Row],[Comp]]=0),"",Data[[#This Row],[2 Assessed]]/Data[[#This Row],[Comp]])</f>
        <v/>
      </c>
      <c r="V76" s="1" t="str">
        <f>IF(OR(ISBLANK(Data[[#This Row],[2 Proficient]]),ISBLANK(Data[[#This Row],[2 Assessed]]),Data[[#This Row],[2 Assessed]]=0),"",Data[[#This Row],[2 Proficient]]/Data[[#This Row],[2 Assessed]])</f>
        <v/>
      </c>
      <c r="W76" s="4" t="str">
        <f t="shared" ref="W76:W112" si="17">$H$7</f>
        <v/>
      </c>
      <c r="X76" s="1" t="str">
        <f>IF(OR(ISBLANK(Data[[#This Row],[3 Assessed]]),ISBLANK(Data[[#This Row],[Comp]]),Data[[#This Row],[Comp]]=0),"",Data[[#This Row],[3 Assessed]]/Data[[#This Row],[Comp]])</f>
        <v/>
      </c>
      <c r="Y76" s="1" t="str">
        <f>IF(OR(ISBLANK(Data[[#This Row],[3 Proficient]]),ISBLANK(Data[[#This Row],[3 Assessed]]),Data[[#This Row],[3 Assessed]]=0),"",Data[[#This Row],[3 Proficient]]/Data[[#This Row],[3 Assessed]])</f>
        <v/>
      </c>
      <c r="Z76" s="95" t="str">
        <f>IF(OR(ISBLANK(Data[[#This Row],[Enr]]),ISBLANK(Data[[#This Row],[Comp]])),"",Data[[#This Row],[Comp]]/Data[[#This Row],[Enr]])</f>
        <v/>
      </c>
    </row>
    <row r="77" spans="1:26" x14ac:dyDescent="0.25">
      <c r="A77" s="15"/>
      <c r="B77" s="13"/>
      <c r="C77" s="79"/>
      <c r="D77" s="14"/>
      <c r="E77" s="80"/>
      <c r="F77" s="81"/>
      <c r="G77" s="79"/>
      <c r="H77" s="81"/>
      <c r="I77" s="82"/>
      <c r="J77" s="83"/>
      <c r="K77" s="90" t="str">
        <f>IF(AND(ISBLANK(Data[[#This Row],[1 Assessed]]),ISBLANK(Data[[#This Row],[2 Assessed]]),ISBLANK(Data[[#This Row],[3 Assessed]])),"",AVERAGE(Data[[#This Row],[1 Assessed]],Data[[#This Row],[2 Assessed]]))</f>
        <v/>
      </c>
      <c r="L77" s="84" t="str">
        <f>IF(AND(ISBLANK(Data[[#This Row],[1 Proficient]]),ISBLANK(Data[[#This Row],[2 Proficient]]),ISBLANK(Data[[#This Row],[3 Proficient]])),"",AVERAGE(Data[[#This Row],[1 Proficient]],Data[[#This Row],[2 Proficient]],Data[[#This Row],[3 Proficient]]))</f>
        <v/>
      </c>
      <c r="M77" s="15"/>
      <c r="N77" s="4">
        <f t="shared" si="12"/>
        <v>0</v>
      </c>
      <c r="O77" s="4">
        <f t="shared" si="13"/>
        <v>0</v>
      </c>
      <c r="P77" s="4">
        <f t="shared" si="14"/>
        <v>0</v>
      </c>
      <c r="Q77" s="4" t="str">
        <f t="shared" si="15"/>
        <v/>
      </c>
      <c r="R77" s="95" t="str">
        <f>IF(OR(ISBLANK(Data[[#This Row],[1 Assessed]]),ISBLANK(Data[[#This Row],[Comp]]),Data[[#This Row],[Comp]]=0),"",Data[[#This Row],[1 Assessed]]/Data[[#This Row],[Comp]])</f>
        <v/>
      </c>
      <c r="S77" s="95" t="str">
        <f>IF(OR(ISBLANK(Data[[#This Row],[1 Proficient]]),ISBLANK(Data[[#This Row],[1 Assessed]]),Data[[#This Row],[1 Assessed]]=0),"",Data[[#This Row],[1 Proficient]]/Data[[#This Row],[1 Assessed]])</f>
        <v/>
      </c>
      <c r="T77" s="4" t="str">
        <f t="shared" si="16"/>
        <v/>
      </c>
      <c r="U77" s="1" t="str">
        <f>IF(OR(ISBLANK(Data[[#This Row],[2 Assessed]]),ISBLANK(Data[[#This Row],[Comp]]),Data[[#This Row],[Comp]]=0),"",Data[[#This Row],[2 Assessed]]/Data[[#This Row],[Comp]])</f>
        <v/>
      </c>
      <c r="V77" s="1" t="str">
        <f>IF(OR(ISBLANK(Data[[#This Row],[2 Proficient]]),ISBLANK(Data[[#This Row],[2 Assessed]]),Data[[#This Row],[2 Assessed]]=0),"",Data[[#This Row],[2 Proficient]]/Data[[#This Row],[2 Assessed]])</f>
        <v/>
      </c>
      <c r="W77" s="4" t="str">
        <f t="shared" si="17"/>
        <v/>
      </c>
      <c r="X77" s="1" t="str">
        <f>IF(OR(ISBLANK(Data[[#This Row],[3 Assessed]]),ISBLANK(Data[[#This Row],[Comp]]),Data[[#This Row],[Comp]]=0),"",Data[[#This Row],[3 Assessed]]/Data[[#This Row],[Comp]])</f>
        <v/>
      </c>
      <c r="Y77" s="1" t="str">
        <f>IF(OR(ISBLANK(Data[[#This Row],[3 Proficient]]),ISBLANK(Data[[#This Row],[3 Assessed]]),Data[[#This Row],[3 Assessed]]=0),"",Data[[#This Row],[3 Proficient]]/Data[[#This Row],[3 Assessed]])</f>
        <v/>
      </c>
      <c r="Z77" s="95" t="str">
        <f>IF(OR(ISBLANK(Data[[#This Row],[Enr]]),ISBLANK(Data[[#This Row],[Comp]])),"",Data[[#This Row],[Comp]]/Data[[#This Row],[Enr]])</f>
        <v/>
      </c>
    </row>
    <row r="78" spans="1:26" x14ac:dyDescent="0.25">
      <c r="A78" s="15"/>
      <c r="B78" s="13"/>
      <c r="C78" s="79"/>
      <c r="D78" s="14"/>
      <c r="E78" s="80"/>
      <c r="F78" s="81"/>
      <c r="G78" s="79"/>
      <c r="H78" s="81"/>
      <c r="I78" s="82"/>
      <c r="J78" s="83"/>
      <c r="K78" s="90" t="str">
        <f>IF(AND(ISBLANK(Data[[#This Row],[1 Assessed]]),ISBLANK(Data[[#This Row],[2 Assessed]]),ISBLANK(Data[[#This Row],[3 Assessed]])),"",AVERAGE(Data[[#This Row],[1 Assessed]],Data[[#This Row],[2 Assessed]]))</f>
        <v/>
      </c>
      <c r="L78" s="84" t="str">
        <f>IF(AND(ISBLANK(Data[[#This Row],[1 Proficient]]),ISBLANK(Data[[#This Row],[2 Proficient]]),ISBLANK(Data[[#This Row],[3 Proficient]])),"",AVERAGE(Data[[#This Row],[1 Proficient]],Data[[#This Row],[2 Proficient]],Data[[#This Row],[3 Proficient]]))</f>
        <v/>
      </c>
      <c r="M78" s="15"/>
      <c r="N78" s="4">
        <f t="shared" si="12"/>
        <v>0</v>
      </c>
      <c r="O78" s="4">
        <f t="shared" si="13"/>
        <v>0</v>
      </c>
      <c r="P78" s="4">
        <f t="shared" si="14"/>
        <v>0</v>
      </c>
      <c r="Q78" s="4" t="str">
        <f t="shared" si="15"/>
        <v/>
      </c>
      <c r="R78" s="95" t="str">
        <f>IF(OR(ISBLANK(Data[[#This Row],[1 Assessed]]),ISBLANK(Data[[#This Row],[Comp]]),Data[[#This Row],[Comp]]=0),"",Data[[#This Row],[1 Assessed]]/Data[[#This Row],[Comp]])</f>
        <v/>
      </c>
      <c r="S78" s="95" t="str">
        <f>IF(OR(ISBLANK(Data[[#This Row],[1 Proficient]]),ISBLANK(Data[[#This Row],[1 Assessed]]),Data[[#This Row],[1 Assessed]]=0),"",Data[[#This Row],[1 Proficient]]/Data[[#This Row],[1 Assessed]])</f>
        <v/>
      </c>
      <c r="T78" s="4" t="str">
        <f t="shared" si="16"/>
        <v/>
      </c>
      <c r="U78" s="1" t="str">
        <f>IF(OR(ISBLANK(Data[[#This Row],[2 Assessed]]),ISBLANK(Data[[#This Row],[Comp]]),Data[[#This Row],[Comp]]=0),"",Data[[#This Row],[2 Assessed]]/Data[[#This Row],[Comp]])</f>
        <v/>
      </c>
      <c r="V78" s="1" t="str">
        <f>IF(OR(ISBLANK(Data[[#This Row],[2 Proficient]]),ISBLANK(Data[[#This Row],[2 Assessed]]),Data[[#This Row],[2 Assessed]]=0),"",Data[[#This Row],[2 Proficient]]/Data[[#This Row],[2 Assessed]])</f>
        <v/>
      </c>
      <c r="W78" s="4" t="str">
        <f t="shared" si="17"/>
        <v/>
      </c>
      <c r="X78" s="1" t="str">
        <f>IF(OR(ISBLANK(Data[[#This Row],[3 Assessed]]),ISBLANK(Data[[#This Row],[Comp]]),Data[[#This Row],[Comp]]=0),"",Data[[#This Row],[3 Assessed]]/Data[[#This Row],[Comp]])</f>
        <v/>
      </c>
      <c r="Y78" s="1" t="str">
        <f>IF(OR(ISBLANK(Data[[#This Row],[3 Proficient]]),ISBLANK(Data[[#This Row],[3 Assessed]]),Data[[#This Row],[3 Assessed]]=0),"",Data[[#This Row],[3 Proficient]]/Data[[#This Row],[3 Assessed]])</f>
        <v/>
      </c>
      <c r="Z78" s="95" t="str">
        <f>IF(OR(ISBLANK(Data[[#This Row],[Enr]]),ISBLANK(Data[[#This Row],[Comp]])),"",Data[[#This Row],[Comp]]/Data[[#This Row],[Enr]])</f>
        <v/>
      </c>
    </row>
    <row r="79" spans="1:26" x14ac:dyDescent="0.25">
      <c r="A79" s="15"/>
      <c r="B79" s="13"/>
      <c r="C79" s="79"/>
      <c r="D79" s="14"/>
      <c r="E79" s="80"/>
      <c r="F79" s="81"/>
      <c r="G79" s="79"/>
      <c r="H79" s="81"/>
      <c r="I79" s="82"/>
      <c r="J79" s="83"/>
      <c r="K79" s="90" t="str">
        <f>IF(AND(ISBLANK(Data[[#This Row],[1 Assessed]]),ISBLANK(Data[[#This Row],[2 Assessed]]),ISBLANK(Data[[#This Row],[3 Assessed]])),"",AVERAGE(Data[[#This Row],[1 Assessed]],Data[[#This Row],[2 Assessed]]))</f>
        <v/>
      </c>
      <c r="L79" s="84" t="str">
        <f>IF(AND(ISBLANK(Data[[#This Row],[1 Proficient]]),ISBLANK(Data[[#This Row],[2 Proficient]]),ISBLANK(Data[[#This Row],[3 Proficient]])),"",AVERAGE(Data[[#This Row],[1 Proficient]],Data[[#This Row],[2 Proficient]],Data[[#This Row],[3 Proficient]]))</f>
        <v/>
      </c>
      <c r="M79" s="15"/>
      <c r="N79" s="4">
        <f t="shared" si="12"/>
        <v>0</v>
      </c>
      <c r="O79" s="4">
        <f t="shared" si="13"/>
        <v>0</v>
      </c>
      <c r="P79" s="4">
        <f t="shared" si="14"/>
        <v>0</v>
      </c>
      <c r="Q79" s="4" t="str">
        <f t="shared" si="15"/>
        <v/>
      </c>
      <c r="R79" s="95" t="str">
        <f>IF(OR(ISBLANK(Data[[#This Row],[1 Assessed]]),ISBLANK(Data[[#This Row],[Comp]]),Data[[#This Row],[Comp]]=0),"",Data[[#This Row],[1 Assessed]]/Data[[#This Row],[Comp]])</f>
        <v/>
      </c>
      <c r="S79" s="95" t="str">
        <f>IF(OR(ISBLANK(Data[[#This Row],[1 Proficient]]),ISBLANK(Data[[#This Row],[1 Assessed]]),Data[[#This Row],[1 Assessed]]=0),"",Data[[#This Row],[1 Proficient]]/Data[[#This Row],[1 Assessed]])</f>
        <v/>
      </c>
      <c r="T79" s="4" t="str">
        <f t="shared" si="16"/>
        <v/>
      </c>
      <c r="U79" s="1" t="str">
        <f>IF(OR(ISBLANK(Data[[#This Row],[2 Assessed]]),ISBLANK(Data[[#This Row],[Comp]]),Data[[#This Row],[Comp]]=0),"",Data[[#This Row],[2 Assessed]]/Data[[#This Row],[Comp]])</f>
        <v/>
      </c>
      <c r="V79" s="1" t="str">
        <f>IF(OR(ISBLANK(Data[[#This Row],[2 Proficient]]),ISBLANK(Data[[#This Row],[2 Assessed]]),Data[[#This Row],[2 Assessed]]=0),"",Data[[#This Row],[2 Proficient]]/Data[[#This Row],[2 Assessed]])</f>
        <v/>
      </c>
      <c r="W79" s="4" t="str">
        <f t="shared" si="17"/>
        <v/>
      </c>
      <c r="X79" s="1" t="str">
        <f>IF(OR(ISBLANK(Data[[#This Row],[3 Assessed]]),ISBLANK(Data[[#This Row],[Comp]]),Data[[#This Row],[Comp]]=0),"",Data[[#This Row],[3 Assessed]]/Data[[#This Row],[Comp]])</f>
        <v/>
      </c>
      <c r="Y79" s="1" t="str">
        <f>IF(OR(ISBLANK(Data[[#This Row],[3 Proficient]]),ISBLANK(Data[[#This Row],[3 Assessed]]),Data[[#This Row],[3 Assessed]]=0),"",Data[[#This Row],[3 Proficient]]/Data[[#This Row],[3 Assessed]])</f>
        <v/>
      </c>
      <c r="Z79" s="95" t="str">
        <f>IF(OR(ISBLANK(Data[[#This Row],[Enr]]),ISBLANK(Data[[#This Row],[Comp]])),"",Data[[#This Row],[Comp]]/Data[[#This Row],[Enr]])</f>
        <v/>
      </c>
    </row>
    <row r="80" spans="1:26" x14ac:dyDescent="0.25">
      <c r="A80" s="15"/>
      <c r="B80" s="13"/>
      <c r="C80" s="79"/>
      <c r="D80" s="14"/>
      <c r="E80" s="80"/>
      <c r="F80" s="81"/>
      <c r="G80" s="79"/>
      <c r="H80" s="81"/>
      <c r="I80" s="82"/>
      <c r="J80" s="83"/>
      <c r="K80" s="90" t="str">
        <f>IF(AND(ISBLANK(Data[[#This Row],[1 Assessed]]),ISBLANK(Data[[#This Row],[2 Assessed]]),ISBLANK(Data[[#This Row],[3 Assessed]])),"",AVERAGE(Data[[#This Row],[1 Assessed]],Data[[#This Row],[2 Assessed]]))</f>
        <v/>
      </c>
      <c r="L80" s="84" t="str">
        <f>IF(AND(ISBLANK(Data[[#This Row],[1 Proficient]]),ISBLANK(Data[[#This Row],[2 Proficient]]),ISBLANK(Data[[#This Row],[3 Proficient]])),"",AVERAGE(Data[[#This Row],[1 Proficient]],Data[[#This Row],[2 Proficient]],Data[[#This Row],[3 Proficient]]))</f>
        <v/>
      </c>
      <c r="M80" s="15"/>
      <c r="N80" s="4">
        <f t="shared" si="12"/>
        <v>0</v>
      </c>
      <c r="O80" s="4">
        <f t="shared" si="13"/>
        <v>0</v>
      </c>
      <c r="P80" s="4">
        <f t="shared" si="14"/>
        <v>0</v>
      </c>
      <c r="Q80" s="4" t="str">
        <f t="shared" si="15"/>
        <v/>
      </c>
      <c r="R80" s="95" t="str">
        <f>IF(OR(ISBLANK(Data[[#This Row],[1 Assessed]]),ISBLANK(Data[[#This Row],[Comp]]),Data[[#This Row],[Comp]]=0),"",Data[[#This Row],[1 Assessed]]/Data[[#This Row],[Comp]])</f>
        <v/>
      </c>
      <c r="S80" s="95" t="str">
        <f>IF(OR(ISBLANK(Data[[#This Row],[1 Proficient]]),ISBLANK(Data[[#This Row],[1 Assessed]]),Data[[#This Row],[1 Assessed]]=0),"",Data[[#This Row],[1 Proficient]]/Data[[#This Row],[1 Assessed]])</f>
        <v/>
      </c>
      <c r="T80" s="4" t="str">
        <f t="shared" si="16"/>
        <v/>
      </c>
      <c r="U80" s="1" t="str">
        <f>IF(OR(ISBLANK(Data[[#This Row],[2 Assessed]]),ISBLANK(Data[[#This Row],[Comp]]),Data[[#This Row],[Comp]]=0),"",Data[[#This Row],[2 Assessed]]/Data[[#This Row],[Comp]])</f>
        <v/>
      </c>
      <c r="V80" s="1" t="str">
        <f>IF(OR(ISBLANK(Data[[#This Row],[2 Proficient]]),ISBLANK(Data[[#This Row],[2 Assessed]]),Data[[#This Row],[2 Assessed]]=0),"",Data[[#This Row],[2 Proficient]]/Data[[#This Row],[2 Assessed]])</f>
        <v/>
      </c>
      <c r="W80" s="4" t="str">
        <f t="shared" si="17"/>
        <v/>
      </c>
      <c r="X80" s="1" t="str">
        <f>IF(OR(ISBLANK(Data[[#This Row],[3 Assessed]]),ISBLANK(Data[[#This Row],[Comp]]),Data[[#This Row],[Comp]]=0),"",Data[[#This Row],[3 Assessed]]/Data[[#This Row],[Comp]])</f>
        <v/>
      </c>
      <c r="Y80" s="1" t="str">
        <f>IF(OR(ISBLANK(Data[[#This Row],[3 Proficient]]),ISBLANK(Data[[#This Row],[3 Assessed]]),Data[[#This Row],[3 Assessed]]=0),"",Data[[#This Row],[3 Proficient]]/Data[[#This Row],[3 Assessed]])</f>
        <v/>
      </c>
      <c r="Z80" s="95" t="str">
        <f>IF(OR(ISBLANK(Data[[#This Row],[Enr]]),ISBLANK(Data[[#This Row],[Comp]])),"",Data[[#This Row],[Comp]]/Data[[#This Row],[Enr]])</f>
        <v/>
      </c>
    </row>
    <row r="81" spans="1:26" x14ac:dyDescent="0.25">
      <c r="A81" s="15"/>
      <c r="B81" s="13"/>
      <c r="C81" s="79"/>
      <c r="D81" s="14"/>
      <c r="E81" s="80"/>
      <c r="F81" s="81"/>
      <c r="G81" s="79"/>
      <c r="H81" s="81"/>
      <c r="I81" s="82"/>
      <c r="J81" s="83"/>
      <c r="K81" s="90" t="str">
        <f>IF(AND(ISBLANK(Data[[#This Row],[1 Assessed]]),ISBLANK(Data[[#This Row],[2 Assessed]]),ISBLANK(Data[[#This Row],[3 Assessed]])),"",AVERAGE(Data[[#This Row],[1 Assessed]],Data[[#This Row],[2 Assessed]]))</f>
        <v/>
      </c>
      <c r="L81" s="84" t="str">
        <f>IF(AND(ISBLANK(Data[[#This Row],[1 Proficient]]),ISBLANK(Data[[#This Row],[2 Proficient]]),ISBLANK(Data[[#This Row],[3 Proficient]])),"",AVERAGE(Data[[#This Row],[1 Proficient]],Data[[#This Row],[2 Proficient]],Data[[#This Row],[3 Proficient]]))</f>
        <v/>
      </c>
      <c r="M81" s="15"/>
      <c r="N81" s="4">
        <f t="shared" si="12"/>
        <v>0</v>
      </c>
      <c r="O81" s="4">
        <f t="shared" si="13"/>
        <v>0</v>
      </c>
      <c r="P81" s="4">
        <f t="shared" si="14"/>
        <v>0</v>
      </c>
      <c r="Q81" s="4" t="str">
        <f t="shared" si="15"/>
        <v/>
      </c>
      <c r="R81" s="95" t="str">
        <f>IF(OR(ISBLANK(Data[[#This Row],[1 Assessed]]),ISBLANK(Data[[#This Row],[Comp]]),Data[[#This Row],[Comp]]=0),"",Data[[#This Row],[1 Assessed]]/Data[[#This Row],[Comp]])</f>
        <v/>
      </c>
      <c r="S81" s="95" t="str">
        <f>IF(OR(ISBLANK(Data[[#This Row],[1 Proficient]]),ISBLANK(Data[[#This Row],[1 Assessed]]),Data[[#This Row],[1 Assessed]]=0),"",Data[[#This Row],[1 Proficient]]/Data[[#This Row],[1 Assessed]])</f>
        <v/>
      </c>
      <c r="T81" s="4" t="str">
        <f t="shared" si="16"/>
        <v/>
      </c>
      <c r="U81" s="1" t="str">
        <f>IF(OR(ISBLANK(Data[[#This Row],[2 Assessed]]),ISBLANK(Data[[#This Row],[Comp]]),Data[[#This Row],[Comp]]=0),"",Data[[#This Row],[2 Assessed]]/Data[[#This Row],[Comp]])</f>
        <v/>
      </c>
      <c r="V81" s="1" t="str">
        <f>IF(OR(ISBLANK(Data[[#This Row],[2 Proficient]]),ISBLANK(Data[[#This Row],[2 Assessed]]),Data[[#This Row],[2 Assessed]]=0),"",Data[[#This Row],[2 Proficient]]/Data[[#This Row],[2 Assessed]])</f>
        <v/>
      </c>
      <c r="W81" s="4" t="str">
        <f t="shared" si="17"/>
        <v/>
      </c>
      <c r="X81" s="1" t="str">
        <f>IF(OR(ISBLANK(Data[[#This Row],[3 Assessed]]),ISBLANK(Data[[#This Row],[Comp]]),Data[[#This Row],[Comp]]=0),"",Data[[#This Row],[3 Assessed]]/Data[[#This Row],[Comp]])</f>
        <v/>
      </c>
      <c r="Y81" s="1" t="str">
        <f>IF(OR(ISBLANK(Data[[#This Row],[3 Proficient]]),ISBLANK(Data[[#This Row],[3 Assessed]]),Data[[#This Row],[3 Assessed]]=0),"",Data[[#This Row],[3 Proficient]]/Data[[#This Row],[3 Assessed]])</f>
        <v/>
      </c>
      <c r="Z81" s="95" t="str">
        <f>IF(OR(ISBLANK(Data[[#This Row],[Enr]]),ISBLANK(Data[[#This Row],[Comp]])),"",Data[[#This Row],[Comp]]/Data[[#This Row],[Enr]])</f>
        <v/>
      </c>
    </row>
    <row r="82" spans="1:26" x14ac:dyDescent="0.25">
      <c r="A82" s="15"/>
      <c r="B82" s="13"/>
      <c r="C82" s="79"/>
      <c r="D82" s="14"/>
      <c r="E82" s="80"/>
      <c r="F82" s="81"/>
      <c r="G82" s="79"/>
      <c r="H82" s="81"/>
      <c r="I82" s="82"/>
      <c r="J82" s="83"/>
      <c r="K82" s="90" t="str">
        <f>IF(AND(ISBLANK(Data[[#This Row],[1 Assessed]]),ISBLANK(Data[[#This Row],[2 Assessed]]),ISBLANK(Data[[#This Row],[3 Assessed]])),"",AVERAGE(Data[[#This Row],[1 Assessed]],Data[[#This Row],[2 Assessed]]))</f>
        <v/>
      </c>
      <c r="L82" s="84" t="str">
        <f>IF(AND(ISBLANK(Data[[#This Row],[1 Proficient]]),ISBLANK(Data[[#This Row],[2 Proficient]]),ISBLANK(Data[[#This Row],[3 Proficient]])),"",AVERAGE(Data[[#This Row],[1 Proficient]],Data[[#This Row],[2 Proficient]],Data[[#This Row],[3 Proficient]]))</f>
        <v/>
      </c>
      <c r="M82" s="15"/>
      <c r="N82" s="4">
        <f t="shared" si="12"/>
        <v>0</v>
      </c>
      <c r="O82" s="4">
        <f t="shared" si="13"/>
        <v>0</v>
      </c>
      <c r="P82" s="4">
        <f t="shared" si="14"/>
        <v>0</v>
      </c>
      <c r="Q82" s="4" t="str">
        <f t="shared" si="15"/>
        <v/>
      </c>
      <c r="R82" s="95" t="str">
        <f>IF(OR(ISBLANK(Data[[#This Row],[1 Assessed]]),ISBLANK(Data[[#This Row],[Comp]]),Data[[#This Row],[Comp]]=0),"",Data[[#This Row],[1 Assessed]]/Data[[#This Row],[Comp]])</f>
        <v/>
      </c>
      <c r="S82" s="95" t="str">
        <f>IF(OR(ISBLANK(Data[[#This Row],[1 Proficient]]),ISBLANK(Data[[#This Row],[1 Assessed]]),Data[[#This Row],[1 Assessed]]=0),"",Data[[#This Row],[1 Proficient]]/Data[[#This Row],[1 Assessed]])</f>
        <v/>
      </c>
      <c r="T82" s="4" t="str">
        <f t="shared" si="16"/>
        <v/>
      </c>
      <c r="U82" s="1" t="str">
        <f>IF(OR(ISBLANK(Data[[#This Row],[2 Assessed]]),ISBLANK(Data[[#This Row],[Comp]]),Data[[#This Row],[Comp]]=0),"",Data[[#This Row],[2 Assessed]]/Data[[#This Row],[Comp]])</f>
        <v/>
      </c>
      <c r="V82" s="1" t="str">
        <f>IF(OR(ISBLANK(Data[[#This Row],[2 Proficient]]),ISBLANK(Data[[#This Row],[2 Assessed]]),Data[[#This Row],[2 Assessed]]=0),"",Data[[#This Row],[2 Proficient]]/Data[[#This Row],[2 Assessed]])</f>
        <v/>
      </c>
      <c r="W82" s="4" t="str">
        <f t="shared" si="17"/>
        <v/>
      </c>
      <c r="X82" s="1" t="str">
        <f>IF(OR(ISBLANK(Data[[#This Row],[3 Assessed]]),ISBLANK(Data[[#This Row],[Comp]]),Data[[#This Row],[Comp]]=0),"",Data[[#This Row],[3 Assessed]]/Data[[#This Row],[Comp]])</f>
        <v/>
      </c>
      <c r="Y82" s="1" t="str">
        <f>IF(OR(ISBLANK(Data[[#This Row],[3 Proficient]]),ISBLANK(Data[[#This Row],[3 Assessed]]),Data[[#This Row],[3 Assessed]]=0),"",Data[[#This Row],[3 Proficient]]/Data[[#This Row],[3 Assessed]])</f>
        <v/>
      </c>
      <c r="Z82" s="95" t="str">
        <f>IF(OR(ISBLANK(Data[[#This Row],[Enr]]),ISBLANK(Data[[#This Row],[Comp]])),"",Data[[#This Row],[Comp]]/Data[[#This Row],[Enr]])</f>
        <v/>
      </c>
    </row>
    <row r="83" spans="1:26" x14ac:dyDescent="0.25">
      <c r="A83" s="15"/>
      <c r="B83" s="13"/>
      <c r="C83" s="79"/>
      <c r="D83" s="14"/>
      <c r="E83" s="80"/>
      <c r="F83" s="81"/>
      <c r="G83" s="79"/>
      <c r="H83" s="81"/>
      <c r="I83" s="82"/>
      <c r="J83" s="83"/>
      <c r="K83" s="90" t="str">
        <f>IF(AND(ISBLANK(Data[[#This Row],[1 Assessed]]),ISBLANK(Data[[#This Row],[2 Assessed]]),ISBLANK(Data[[#This Row],[3 Assessed]])),"",AVERAGE(Data[[#This Row],[1 Assessed]],Data[[#This Row],[2 Assessed]]))</f>
        <v/>
      </c>
      <c r="L83" s="84" t="str">
        <f>IF(AND(ISBLANK(Data[[#This Row],[1 Proficient]]),ISBLANK(Data[[#This Row],[2 Proficient]]),ISBLANK(Data[[#This Row],[3 Proficient]])),"",AVERAGE(Data[[#This Row],[1 Proficient]],Data[[#This Row],[2 Proficient]],Data[[#This Row],[3 Proficient]]))</f>
        <v/>
      </c>
      <c r="M83" s="15"/>
      <c r="N83" s="4">
        <f t="shared" si="12"/>
        <v>0</v>
      </c>
      <c r="O83" s="4">
        <f t="shared" si="13"/>
        <v>0</v>
      </c>
      <c r="P83" s="4">
        <f t="shared" si="14"/>
        <v>0</v>
      </c>
      <c r="Q83" s="4" t="str">
        <f t="shared" si="15"/>
        <v/>
      </c>
      <c r="R83" s="95" t="str">
        <f>IF(OR(ISBLANK(Data[[#This Row],[1 Assessed]]),ISBLANK(Data[[#This Row],[Comp]]),Data[[#This Row],[Comp]]=0),"",Data[[#This Row],[1 Assessed]]/Data[[#This Row],[Comp]])</f>
        <v/>
      </c>
      <c r="S83" s="95" t="str">
        <f>IF(OR(ISBLANK(Data[[#This Row],[1 Proficient]]),ISBLANK(Data[[#This Row],[1 Assessed]]),Data[[#This Row],[1 Assessed]]=0),"",Data[[#This Row],[1 Proficient]]/Data[[#This Row],[1 Assessed]])</f>
        <v/>
      </c>
      <c r="T83" s="4" t="str">
        <f t="shared" si="16"/>
        <v/>
      </c>
      <c r="U83" s="1" t="str">
        <f>IF(OR(ISBLANK(Data[[#This Row],[2 Assessed]]),ISBLANK(Data[[#This Row],[Comp]]),Data[[#This Row],[Comp]]=0),"",Data[[#This Row],[2 Assessed]]/Data[[#This Row],[Comp]])</f>
        <v/>
      </c>
      <c r="V83" s="1" t="str">
        <f>IF(OR(ISBLANK(Data[[#This Row],[2 Proficient]]),ISBLANK(Data[[#This Row],[2 Assessed]]),Data[[#This Row],[2 Assessed]]=0),"",Data[[#This Row],[2 Proficient]]/Data[[#This Row],[2 Assessed]])</f>
        <v/>
      </c>
      <c r="W83" s="4" t="str">
        <f t="shared" si="17"/>
        <v/>
      </c>
      <c r="X83" s="1" t="str">
        <f>IF(OR(ISBLANK(Data[[#This Row],[3 Assessed]]),ISBLANK(Data[[#This Row],[Comp]]),Data[[#This Row],[Comp]]=0),"",Data[[#This Row],[3 Assessed]]/Data[[#This Row],[Comp]])</f>
        <v/>
      </c>
      <c r="Y83" s="1" t="str">
        <f>IF(OR(ISBLANK(Data[[#This Row],[3 Proficient]]),ISBLANK(Data[[#This Row],[3 Assessed]]),Data[[#This Row],[3 Assessed]]=0),"",Data[[#This Row],[3 Proficient]]/Data[[#This Row],[3 Assessed]])</f>
        <v/>
      </c>
      <c r="Z83" s="95" t="str">
        <f>IF(OR(ISBLANK(Data[[#This Row],[Enr]]),ISBLANK(Data[[#This Row],[Comp]])),"",Data[[#This Row],[Comp]]/Data[[#This Row],[Enr]])</f>
        <v/>
      </c>
    </row>
    <row r="84" spans="1:26" x14ac:dyDescent="0.25">
      <c r="A84" s="15"/>
      <c r="B84" s="13"/>
      <c r="C84" s="79"/>
      <c r="D84" s="14"/>
      <c r="E84" s="80"/>
      <c r="F84" s="81"/>
      <c r="G84" s="79"/>
      <c r="H84" s="81"/>
      <c r="I84" s="82"/>
      <c r="J84" s="83"/>
      <c r="K84" s="90" t="str">
        <f>IF(AND(ISBLANK(Data[[#This Row],[1 Assessed]]),ISBLANK(Data[[#This Row],[2 Assessed]]),ISBLANK(Data[[#This Row],[3 Assessed]])),"",AVERAGE(Data[[#This Row],[1 Assessed]],Data[[#This Row],[2 Assessed]]))</f>
        <v/>
      </c>
      <c r="L84" s="84" t="str">
        <f>IF(AND(ISBLANK(Data[[#This Row],[1 Proficient]]),ISBLANK(Data[[#This Row],[2 Proficient]]),ISBLANK(Data[[#This Row],[3 Proficient]])),"",AVERAGE(Data[[#This Row],[1 Proficient]],Data[[#This Row],[2 Proficient]],Data[[#This Row],[3 Proficient]]))</f>
        <v/>
      </c>
      <c r="M84" s="15"/>
      <c r="N84" s="4">
        <f t="shared" si="12"/>
        <v>0</v>
      </c>
      <c r="O84" s="4">
        <f t="shared" si="13"/>
        <v>0</v>
      </c>
      <c r="P84" s="4">
        <f t="shared" si="14"/>
        <v>0</v>
      </c>
      <c r="Q84" s="4" t="str">
        <f t="shared" si="15"/>
        <v/>
      </c>
      <c r="R84" s="95" t="str">
        <f>IF(OR(ISBLANK(Data[[#This Row],[1 Assessed]]),ISBLANK(Data[[#This Row],[Comp]]),Data[[#This Row],[Comp]]=0),"",Data[[#This Row],[1 Assessed]]/Data[[#This Row],[Comp]])</f>
        <v/>
      </c>
      <c r="S84" s="95" t="str">
        <f>IF(OR(ISBLANK(Data[[#This Row],[1 Proficient]]),ISBLANK(Data[[#This Row],[1 Assessed]]),Data[[#This Row],[1 Assessed]]=0),"",Data[[#This Row],[1 Proficient]]/Data[[#This Row],[1 Assessed]])</f>
        <v/>
      </c>
      <c r="T84" s="4" t="str">
        <f t="shared" si="16"/>
        <v/>
      </c>
      <c r="U84" s="1" t="str">
        <f>IF(OR(ISBLANK(Data[[#This Row],[2 Assessed]]),ISBLANK(Data[[#This Row],[Comp]]),Data[[#This Row],[Comp]]=0),"",Data[[#This Row],[2 Assessed]]/Data[[#This Row],[Comp]])</f>
        <v/>
      </c>
      <c r="V84" s="1" t="str">
        <f>IF(OR(ISBLANK(Data[[#This Row],[2 Proficient]]),ISBLANK(Data[[#This Row],[2 Assessed]]),Data[[#This Row],[2 Assessed]]=0),"",Data[[#This Row],[2 Proficient]]/Data[[#This Row],[2 Assessed]])</f>
        <v/>
      </c>
      <c r="W84" s="4" t="str">
        <f t="shared" si="17"/>
        <v/>
      </c>
      <c r="X84" s="1" t="str">
        <f>IF(OR(ISBLANK(Data[[#This Row],[3 Assessed]]),ISBLANK(Data[[#This Row],[Comp]]),Data[[#This Row],[Comp]]=0),"",Data[[#This Row],[3 Assessed]]/Data[[#This Row],[Comp]])</f>
        <v/>
      </c>
      <c r="Y84" s="1" t="str">
        <f>IF(OR(ISBLANK(Data[[#This Row],[3 Proficient]]),ISBLANK(Data[[#This Row],[3 Assessed]]),Data[[#This Row],[3 Assessed]]=0),"",Data[[#This Row],[3 Proficient]]/Data[[#This Row],[3 Assessed]])</f>
        <v/>
      </c>
      <c r="Z84" s="95" t="str">
        <f>IF(OR(ISBLANK(Data[[#This Row],[Enr]]),ISBLANK(Data[[#This Row],[Comp]])),"",Data[[#This Row],[Comp]]/Data[[#This Row],[Enr]])</f>
        <v/>
      </c>
    </row>
    <row r="85" spans="1:26" x14ac:dyDescent="0.25">
      <c r="A85" s="15"/>
      <c r="B85" s="13"/>
      <c r="C85" s="79"/>
      <c r="D85" s="14"/>
      <c r="E85" s="80"/>
      <c r="F85" s="81"/>
      <c r="G85" s="79"/>
      <c r="H85" s="81"/>
      <c r="I85" s="82"/>
      <c r="J85" s="83"/>
      <c r="K85" s="90" t="str">
        <f>IF(AND(ISBLANK(Data[[#This Row],[1 Assessed]]),ISBLANK(Data[[#This Row],[2 Assessed]]),ISBLANK(Data[[#This Row],[3 Assessed]])),"",AVERAGE(Data[[#This Row],[1 Assessed]],Data[[#This Row],[2 Assessed]]))</f>
        <v/>
      </c>
      <c r="L85" s="84" t="str">
        <f>IF(AND(ISBLANK(Data[[#This Row],[1 Proficient]]),ISBLANK(Data[[#This Row],[2 Proficient]]),ISBLANK(Data[[#This Row],[3 Proficient]])),"",AVERAGE(Data[[#This Row],[1 Proficient]],Data[[#This Row],[2 Proficient]],Data[[#This Row],[3 Proficient]]))</f>
        <v/>
      </c>
      <c r="M85" s="15"/>
      <c r="N85" s="4">
        <f t="shared" si="12"/>
        <v>0</v>
      </c>
      <c r="O85" s="4">
        <f t="shared" si="13"/>
        <v>0</v>
      </c>
      <c r="P85" s="4">
        <f t="shared" si="14"/>
        <v>0</v>
      </c>
      <c r="Q85" s="4" t="str">
        <f t="shared" si="15"/>
        <v/>
      </c>
      <c r="R85" s="95" t="str">
        <f>IF(OR(ISBLANK(Data[[#This Row],[1 Assessed]]),ISBLANK(Data[[#This Row],[Comp]]),Data[[#This Row],[Comp]]=0),"",Data[[#This Row],[1 Assessed]]/Data[[#This Row],[Comp]])</f>
        <v/>
      </c>
      <c r="S85" s="95" t="str">
        <f>IF(OR(ISBLANK(Data[[#This Row],[1 Proficient]]),ISBLANK(Data[[#This Row],[1 Assessed]]),Data[[#This Row],[1 Assessed]]=0),"",Data[[#This Row],[1 Proficient]]/Data[[#This Row],[1 Assessed]])</f>
        <v/>
      </c>
      <c r="T85" s="4" t="str">
        <f t="shared" si="16"/>
        <v/>
      </c>
      <c r="U85" s="1" t="str">
        <f>IF(OR(ISBLANK(Data[[#This Row],[2 Assessed]]),ISBLANK(Data[[#This Row],[Comp]]),Data[[#This Row],[Comp]]=0),"",Data[[#This Row],[2 Assessed]]/Data[[#This Row],[Comp]])</f>
        <v/>
      </c>
      <c r="V85" s="1" t="str">
        <f>IF(OR(ISBLANK(Data[[#This Row],[2 Proficient]]),ISBLANK(Data[[#This Row],[2 Assessed]]),Data[[#This Row],[2 Assessed]]=0),"",Data[[#This Row],[2 Proficient]]/Data[[#This Row],[2 Assessed]])</f>
        <v/>
      </c>
      <c r="W85" s="4" t="str">
        <f t="shared" si="17"/>
        <v/>
      </c>
      <c r="X85" s="1" t="str">
        <f>IF(OR(ISBLANK(Data[[#This Row],[3 Assessed]]),ISBLANK(Data[[#This Row],[Comp]]),Data[[#This Row],[Comp]]=0),"",Data[[#This Row],[3 Assessed]]/Data[[#This Row],[Comp]])</f>
        <v/>
      </c>
      <c r="Y85" s="1" t="str">
        <f>IF(OR(ISBLANK(Data[[#This Row],[3 Proficient]]),ISBLANK(Data[[#This Row],[3 Assessed]]),Data[[#This Row],[3 Assessed]]=0),"",Data[[#This Row],[3 Proficient]]/Data[[#This Row],[3 Assessed]])</f>
        <v/>
      </c>
      <c r="Z85" s="95" t="str">
        <f>IF(OR(ISBLANK(Data[[#This Row],[Enr]]),ISBLANK(Data[[#This Row],[Comp]])),"",Data[[#This Row],[Comp]]/Data[[#This Row],[Enr]])</f>
        <v/>
      </c>
    </row>
    <row r="86" spans="1:26" x14ac:dyDescent="0.25">
      <c r="A86" s="15"/>
      <c r="B86" s="13"/>
      <c r="C86" s="79"/>
      <c r="D86" s="14"/>
      <c r="E86" s="80"/>
      <c r="F86" s="81"/>
      <c r="G86" s="79"/>
      <c r="H86" s="81"/>
      <c r="I86" s="82"/>
      <c r="J86" s="83"/>
      <c r="K86" s="90" t="str">
        <f>IF(AND(ISBLANK(Data[[#This Row],[1 Assessed]]),ISBLANK(Data[[#This Row],[2 Assessed]]),ISBLANK(Data[[#This Row],[3 Assessed]])),"",AVERAGE(Data[[#This Row],[1 Assessed]],Data[[#This Row],[2 Assessed]]))</f>
        <v/>
      </c>
      <c r="L86" s="84" t="str">
        <f>IF(AND(ISBLANK(Data[[#This Row],[1 Proficient]]),ISBLANK(Data[[#This Row],[2 Proficient]]),ISBLANK(Data[[#This Row],[3 Proficient]])),"",AVERAGE(Data[[#This Row],[1 Proficient]],Data[[#This Row],[2 Proficient]],Data[[#This Row],[3 Proficient]]))</f>
        <v/>
      </c>
      <c r="M86" s="15"/>
      <c r="N86" s="4">
        <f t="shared" si="12"/>
        <v>0</v>
      </c>
      <c r="O86" s="4">
        <f t="shared" si="13"/>
        <v>0</v>
      </c>
      <c r="P86" s="4">
        <f t="shared" si="14"/>
        <v>0</v>
      </c>
      <c r="Q86" s="4" t="str">
        <f t="shared" si="15"/>
        <v/>
      </c>
      <c r="R86" s="95" t="str">
        <f>IF(OR(ISBLANK(Data[[#This Row],[1 Assessed]]),ISBLANK(Data[[#This Row],[Comp]]),Data[[#This Row],[Comp]]=0),"",Data[[#This Row],[1 Assessed]]/Data[[#This Row],[Comp]])</f>
        <v/>
      </c>
      <c r="S86" s="95" t="str">
        <f>IF(OR(ISBLANK(Data[[#This Row],[1 Proficient]]),ISBLANK(Data[[#This Row],[1 Assessed]]),Data[[#This Row],[1 Assessed]]=0),"",Data[[#This Row],[1 Proficient]]/Data[[#This Row],[1 Assessed]])</f>
        <v/>
      </c>
      <c r="T86" s="4" t="str">
        <f t="shared" si="16"/>
        <v/>
      </c>
      <c r="U86" s="1" t="str">
        <f>IF(OR(ISBLANK(Data[[#This Row],[2 Assessed]]),ISBLANK(Data[[#This Row],[Comp]]),Data[[#This Row],[Comp]]=0),"",Data[[#This Row],[2 Assessed]]/Data[[#This Row],[Comp]])</f>
        <v/>
      </c>
      <c r="V86" s="1" t="str">
        <f>IF(OR(ISBLANK(Data[[#This Row],[2 Proficient]]),ISBLANK(Data[[#This Row],[2 Assessed]]),Data[[#This Row],[2 Assessed]]=0),"",Data[[#This Row],[2 Proficient]]/Data[[#This Row],[2 Assessed]])</f>
        <v/>
      </c>
      <c r="W86" s="4" t="str">
        <f t="shared" si="17"/>
        <v/>
      </c>
      <c r="X86" s="1" t="str">
        <f>IF(OR(ISBLANK(Data[[#This Row],[3 Assessed]]),ISBLANK(Data[[#This Row],[Comp]]),Data[[#This Row],[Comp]]=0),"",Data[[#This Row],[3 Assessed]]/Data[[#This Row],[Comp]])</f>
        <v/>
      </c>
      <c r="Y86" s="1" t="str">
        <f>IF(OR(ISBLANK(Data[[#This Row],[3 Proficient]]),ISBLANK(Data[[#This Row],[3 Assessed]]),Data[[#This Row],[3 Assessed]]=0),"",Data[[#This Row],[3 Proficient]]/Data[[#This Row],[3 Assessed]])</f>
        <v/>
      </c>
      <c r="Z86" s="95" t="str">
        <f>IF(OR(ISBLANK(Data[[#This Row],[Enr]]),ISBLANK(Data[[#This Row],[Comp]])),"",Data[[#This Row],[Comp]]/Data[[#This Row],[Enr]])</f>
        <v/>
      </c>
    </row>
    <row r="87" spans="1:26" x14ac:dyDescent="0.25">
      <c r="A87" s="15"/>
      <c r="B87" s="13"/>
      <c r="C87" s="79"/>
      <c r="D87" s="14"/>
      <c r="E87" s="80"/>
      <c r="F87" s="81"/>
      <c r="G87" s="79"/>
      <c r="H87" s="81"/>
      <c r="I87" s="82"/>
      <c r="J87" s="83"/>
      <c r="K87" s="90" t="str">
        <f>IF(AND(ISBLANK(Data[[#This Row],[1 Assessed]]),ISBLANK(Data[[#This Row],[2 Assessed]]),ISBLANK(Data[[#This Row],[3 Assessed]])),"",AVERAGE(Data[[#This Row],[1 Assessed]],Data[[#This Row],[2 Assessed]]))</f>
        <v/>
      </c>
      <c r="L87" s="84" t="str">
        <f>IF(AND(ISBLANK(Data[[#This Row],[1 Proficient]]),ISBLANK(Data[[#This Row],[2 Proficient]]),ISBLANK(Data[[#This Row],[3 Proficient]])),"",AVERAGE(Data[[#This Row],[1 Proficient]],Data[[#This Row],[2 Proficient]],Data[[#This Row],[3 Proficient]]))</f>
        <v/>
      </c>
      <c r="M87" s="15"/>
      <c r="N87" s="4">
        <f t="shared" si="12"/>
        <v>0</v>
      </c>
      <c r="O87" s="4">
        <f t="shared" si="13"/>
        <v>0</v>
      </c>
      <c r="P87" s="4">
        <f t="shared" si="14"/>
        <v>0</v>
      </c>
      <c r="Q87" s="4" t="str">
        <f t="shared" si="15"/>
        <v/>
      </c>
      <c r="R87" s="95" t="str">
        <f>IF(OR(ISBLANK(Data[[#This Row],[1 Assessed]]),ISBLANK(Data[[#This Row],[Comp]]),Data[[#This Row],[Comp]]=0),"",Data[[#This Row],[1 Assessed]]/Data[[#This Row],[Comp]])</f>
        <v/>
      </c>
      <c r="S87" s="95" t="str">
        <f>IF(OR(ISBLANK(Data[[#This Row],[1 Proficient]]),ISBLANK(Data[[#This Row],[1 Assessed]]),Data[[#This Row],[1 Assessed]]=0),"",Data[[#This Row],[1 Proficient]]/Data[[#This Row],[1 Assessed]])</f>
        <v/>
      </c>
      <c r="T87" s="4" t="str">
        <f t="shared" si="16"/>
        <v/>
      </c>
      <c r="U87" s="1" t="str">
        <f>IF(OR(ISBLANK(Data[[#This Row],[2 Assessed]]),ISBLANK(Data[[#This Row],[Comp]]),Data[[#This Row],[Comp]]=0),"",Data[[#This Row],[2 Assessed]]/Data[[#This Row],[Comp]])</f>
        <v/>
      </c>
      <c r="V87" s="1" t="str">
        <f>IF(OR(ISBLANK(Data[[#This Row],[2 Proficient]]),ISBLANK(Data[[#This Row],[2 Assessed]]),Data[[#This Row],[2 Assessed]]=0),"",Data[[#This Row],[2 Proficient]]/Data[[#This Row],[2 Assessed]])</f>
        <v/>
      </c>
      <c r="W87" s="4" t="str">
        <f t="shared" si="17"/>
        <v/>
      </c>
      <c r="X87" s="1" t="str">
        <f>IF(OR(ISBLANK(Data[[#This Row],[3 Assessed]]),ISBLANK(Data[[#This Row],[Comp]]),Data[[#This Row],[Comp]]=0),"",Data[[#This Row],[3 Assessed]]/Data[[#This Row],[Comp]])</f>
        <v/>
      </c>
      <c r="Y87" s="1" t="str">
        <f>IF(OR(ISBLANK(Data[[#This Row],[3 Proficient]]),ISBLANK(Data[[#This Row],[3 Assessed]]),Data[[#This Row],[3 Assessed]]=0),"",Data[[#This Row],[3 Proficient]]/Data[[#This Row],[3 Assessed]])</f>
        <v/>
      </c>
      <c r="Z87" s="95" t="str">
        <f>IF(OR(ISBLANK(Data[[#This Row],[Enr]]),ISBLANK(Data[[#This Row],[Comp]])),"",Data[[#This Row],[Comp]]/Data[[#This Row],[Enr]])</f>
        <v/>
      </c>
    </row>
    <row r="88" spans="1:26" x14ac:dyDescent="0.25">
      <c r="A88" s="15"/>
      <c r="B88" s="13"/>
      <c r="C88" s="79"/>
      <c r="D88" s="14"/>
      <c r="E88" s="80"/>
      <c r="F88" s="81"/>
      <c r="G88" s="79"/>
      <c r="H88" s="81"/>
      <c r="I88" s="82"/>
      <c r="J88" s="83"/>
      <c r="K88" s="90" t="str">
        <f>IF(AND(ISBLANK(Data[[#This Row],[1 Assessed]]),ISBLANK(Data[[#This Row],[2 Assessed]]),ISBLANK(Data[[#This Row],[3 Assessed]])),"",AVERAGE(Data[[#This Row],[1 Assessed]],Data[[#This Row],[2 Assessed]]))</f>
        <v/>
      </c>
      <c r="L88" s="84" t="str">
        <f>IF(AND(ISBLANK(Data[[#This Row],[1 Proficient]]),ISBLANK(Data[[#This Row],[2 Proficient]]),ISBLANK(Data[[#This Row],[3 Proficient]])),"",AVERAGE(Data[[#This Row],[1 Proficient]],Data[[#This Row],[2 Proficient]],Data[[#This Row],[3 Proficient]]))</f>
        <v/>
      </c>
      <c r="M88" s="15"/>
      <c r="N88" s="4">
        <f t="shared" si="12"/>
        <v>0</v>
      </c>
      <c r="O88" s="4">
        <f t="shared" si="13"/>
        <v>0</v>
      </c>
      <c r="P88" s="4">
        <f t="shared" si="14"/>
        <v>0</v>
      </c>
      <c r="Q88" s="4" t="str">
        <f t="shared" si="15"/>
        <v/>
      </c>
      <c r="R88" s="95" t="str">
        <f>IF(OR(ISBLANK(Data[[#This Row],[1 Assessed]]),ISBLANK(Data[[#This Row],[Comp]]),Data[[#This Row],[Comp]]=0),"",Data[[#This Row],[1 Assessed]]/Data[[#This Row],[Comp]])</f>
        <v/>
      </c>
      <c r="S88" s="95" t="str">
        <f>IF(OR(ISBLANK(Data[[#This Row],[1 Proficient]]),ISBLANK(Data[[#This Row],[1 Assessed]]),Data[[#This Row],[1 Assessed]]=0),"",Data[[#This Row],[1 Proficient]]/Data[[#This Row],[1 Assessed]])</f>
        <v/>
      </c>
      <c r="T88" s="4" t="str">
        <f t="shared" si="16"/>
        <v/>
      </c>
      <c r="U88" s="1" t="str">
        <f>IF(OR(ISBLANK(Data[[#This Row],[2 Assessed]]),ISBLANK(Data[[#This Row],[Comp]]),Data[[#This Row],[Comp]]=0),"",Data[[#This Row],[2 Assessed]]/Data[[#This Row],[Comp]])</f>
        <v/>
      </c>
      <c r="V88" s="1" t="str">
        <f>IF(OR(ISBLANK(Data[[#This Row],[2 Proficient]]),ISBLANK(Data[[#This Row],[2 Assessed]]),Data[[#This Row],[2 Assessed]]=0),"",Data[[#This Row],[2 Proficient]]/Data[[#This Row],[2 Assessed]])</f>
        <v/>
      </c>
      <c r="W88" s="4" t="str">
        <f t="shared" si="17"/>
        <v/>
      </c>
      <c r="X88" s="1" t="str">
        <f>IF(OR(ISBLANK(Data[[#This Row],[3 Assessed]]),ISBLANK(Data[[#This Row],[Comp]]),Data[[#This Row],[Comp]]=0),"",Data[[#This Row],[3 Assessed]]/Data[[#This Row],[Comp]])</f>
        <v/>
      </c>
      <c r="Y88" s="1" t="str">
        <f>IF(OR(ISBLANK(Data[[#This Row],[3 Proficient]]),ISBLANK(Data[[#This Row],[3 Assessed]]),Data[[#This Row],[3 Assessed]]=0),"",Data[[#This Row],[3 Proficient]]/Data[[#This Row],[3 Assessed]])</f>
        <v/>
      </c>
      <c r="Z88" s="95" t="str">
        <f>IF(OR(ISBLANK(Data[[#This Row],[Enr]]),ISBLANK(Data[[#This Row],[Comp]])),"",Data[[#This Row],[Comp]]/Data[[#This Row],[Enr]])</f>
        <v/>
      </c>
    </row>
    <row r="89" spans="1:26" x14ac:dyDescent="0.25">
      <c r="A89" s="15"/>
      <c r="B89" s="13"/>
      <c r="C89" s="79"/>
      <c r="D89" s="14"/>
      <c r="E89" s="80"/>
      <c r="F89" s="81"/>
      <c r="G89" s="79"/>
      <c r="H89" s="81"/>
      <c r="I89" s="82"/>
      <c r="J89" s="83"/>
      <c r="K89" s="90" t="str">
        <f>IF(AND(ISBLANK(Data[[#This Row],[1 Assessed]]),ISBLANK(Data[[#This Row],[2 Assessed]]),ISBLANK(Data[[#This Row],[3 Assessed]])),"",AVERAGE(Data[[#This Row],[1 Assessed]],Data[[#This Row],[2 Assessed]]))</f>
        <v/>
      </c>
      <c r="L89" s="84" t="str">
        <f>IF(AND(ISBLANK(Data[[#This Row],[1 Proficient]]),ISBLANK(Data[[#This Row],[2 Proficient]]),ISBLANK(Data[[#This Row],[3 Proficient]])),"",AVERAGE(Data[[#This Row],[1 Proficient]],Data[[#This Row],[2 Proficient]],Data[[#This Row],[3 Proficient]]))</f>
        <v/>
      </c>
      <c r="M89" s="15"/>
      <c r="N89" s="4">
        <f t="shared" si="12"/>
        <v>0</v>
      </c>
      <c r="O89" s="4">
        <f t="shared" si="13"/>
        <v>0</v>
      </c>
      <c r="P89" s="4">
        <f t="shared" si="14"/>
        <v>0</v>
      </c>
      <c r="Q89" s="4" t="str">
        <f t="shared" si="15"/>
        <v/>
      </c>
      <c r="R89" s="95" t="str">
        <f>IF(OR(ISBLANK(Data[[#This Row],[1 Assessed]]),ISBLANK(Data[[#This Row],[Comp]]),Data[[#This Row],[Comp]]=0),"",Data[[#This Row],[1 Assessed]]/Data[[#This Row],[Comp]])</f>
        <v/>
      </c>
      <c r="S89" s="95" t="str">
        <f>IF(OR(ISBLANK(Data[[#This Row],[1 Proficient]]),ISBLANK(Data[[#This Row],[1 Assessed]]),Data[[#This Row],[1 Assessed]]=0),"",Data[[#This Row],[1 Proficient]]/Data[[#This Row],[1 Assessed]])</f>
        <v/>
      </c>
      <c r="T89" s="4" t="str">
        <f t="shared" si="16"/>
        <v/>
      </c>
      <c r="U89" s="1" t="str">
        <f>IF(OR(ISBLANK(Data[[#This Row],[2 Assessed]]),ISBLANK(Data[[#This Row],[Comp]]),Data[[#This Row],[Comp]]=0),"",Data[[#This Row],[2 Assessed]]/Data[[#This Row],[Comp]])</f>
        <v/>
      </c>
      <c r="V89" s="1" t="str">
        <f>IF(OR(ISBLANK(Data[[#This Row],[2 Proficient]]),ISBLANK(Data[[#This Row],[2 Assessed]]),Data[[#This Row],[2 Assessed]]=0),"",Data[[#This Row],[2 Proficient]]/Data[[#This Row],[2 Assessed]])</f>
        <v/>
      </c>
      <c r="W89" s="4" t="str">
        <f t="shared" si="17"/>
        <v/>
      </c>
      <c r="X89" s="1" t="str">
        <f>IF(OR(ISBLANK(Data[[#This Row],[3 Assessed]]),ISBLANK(Data[[#This Row],[Comp]]),Data[[#This Row],[Comp]]=0),"",Data[[#This Row],[3 Assessed]]/Data[[#This Row],[Comp]])</f>
        <v/>
      </c>
      <c r="Y89" s="1" t="str">
        <f>IF(OR(ISBLANK(Data[[#This Row],[3 Proficient]]),ISBLANK(Data[[#This Row],[3 Assessed]]),Data[[#This Row],[3 Assessed]]=0),"",Data[[#This Row],[3 Proficient]]/Data[[#This Row],[3 Assessed]])</f>
        <v/>
      </c>
      <c r="Z89" s="95" t="str">
        <f>IF(OR(ISBLANK(Data[[#This Row],[Enr]]),ISBLANK(Data[[#This Row],[Comp]])),"",Data[[#This Row],[Comp]]/Data[[#This Row],[Enr]])</f>
        <v/>
      </c>
    </row>
    <row r="90" spans="1:26" x14ac:dyDescent="0.25">
      <c r="A90" s="15"/>
      <c r="B90" s="13"/>
      <c r="C90" s="79"/>
      <c r="D90" s="14"/>
      <c r="E90" s="80"/>
      <c r="F90" s="81"/>
      <c r="G90" s="79"/>
      <c r="H90" s="81"/>
      <c r="I90" s="82"/>
      <c r="J90" s="83"/>
      <c r="K90" s="90" t="str">
        <f>IF(AND(ISBLANK(Data[[#This Row],[1 Assessed]]),ISBLANK(Data[[#This Row],[2 Assessed]]),ISBLANK(Data[[#This Row],[3 Assessed]])),"",AVERAGE(Data[[#This Row],[1 Assessed]],Data[[#This Row],[2 Assessed]]))</f>
        <v/>
      </c>
      <c r="L90" s="84" t="str">
        <f>IF(AND(ISBLANK(Data[[#This Row],[1 Proficient]]),ISBLANK(Data[[#This Row],[2 Proficient]]),ISBLANK(Data[[#This Row],[3 Proficient]])),"",AVERAGE(Data[[#This Row],[1 Proficient]],Data[[#This Row],[2 Proficient]],Data[[#This Row],[3 Proficient]]))</f>
        <v/>
      </c>
      <c r="M90" s="15"/>
      <c r="N90" s="4">
        <f t="shared" si="12"/>
        <v>0</v>
      </c>
      <c r="O90" s="4">
        <f t="shared" si="13"/>
        <v>0</v>
      </c>
      <c r="P90" s="4">
        <f t="shared" si="14"/>
        <v>0</v>
      </c>
      <c r="Q90" s="4" t="str">
        <f t="shared" si="15"/>
        <v/>
      </c>
      <c r="R90" s="95" t="str">
        <f>IF(OR(ISBLANK(Data[[#This Row],[1 Assessed]]),ISBLANK(Data[[#This Row],[Comp]]),Data[[#This Row],[Comp]]=0),"",Data[[#This Row],[1 Assessed]]/Data[[#This Row],[Comp]])</f>
        <v/>
      </c>
      <c r="S90" s="95" t="str">
        <f>IF(OR(ISBLANK(Data[[#This Row],[1 Proficient]]),ISBLANK(Data[[#This Row],[1 Assessed]]),Data[[#This Row],[1 Assessed]]=0),"",Data[[#This Row],[1 Proficient]]/Data[[#This Row],[1 Assessed]])</f>
        <v/>
      </c>
      <c r="T90" s="4" t="str">
        <f t="shared" si="16"/>
        <v/>
      </c>
      <c r="U90" s="1" t="str">
        <f>IF(OR(ISBLANK(Data[[#This Row],[2 Assessed]]),ISBLANK(Data[[#This Row],[Comp]]),Data[[#This Row],[Comp]]=0),"",Data[[#This Row],[2 Assessed]]/Data[[#This Row],[Comp]])</f>
        <v/>
      </c>
      <c r="V90" s="1" t="str">
        <f>IF(OR(ISBLANK(Data[[#This Row],[2 Proficient]]),ISBLANK(Data[[#This Row],[2 Assessed]]),Data[[#This Row],[2 Assessed]]=0),"",Data[[#This Row],[2 Proficient]]/Data[[#This Row],[2 Assessed]])</f>
        <v/>
      </c>
      <c r="W90" s="4" t="str">
        <f t="shared" si="17"/>
        <v/>
      </c>
      <c r="X90" s="1" t="str">
        <f>IF(OR(ISBLANK(Data[[#This Row],[3 Assessed]]),ISBLANK(Data[[#This Row],[Comp]]),Data[[#This Row],[Comp]]=0),"",Data[[#This Row],[3 Assessed]]/Data[[#This Row],[Comp]])</f>
        <v/>
      </c>
      <c r="Y90" s="1" t="str">
        <f>IF(OR(ISBLANK(Data[[#This Row],[3 Proficient]]),ISBLANK(Data[[#This Row],[3 Assessed]]),Data[[#This Row],[3 Assessed]]=0),"",Data[[#This Row],[3 Proficient]]/Data[[#This Row],[3 Assessed]])</f>
        <v/>
      </c>
      <c r="Z90" s="95" t="str">
        <f>IF(OR(ISBLANK(Data[[#This Row],[Enr]]),ISBLANK(Data[[#This Row],[Comp]])),"",Data[[#This Row],[Comp]]/Data[[#This Row],[Enr]])</f>
        <v/>
      </c>
    </row>
    <row r="91" spans="1:26" x14ac:dyDescent="0.25">
      <c r="A91" s="15"/>
      <c r="B91" s="13"/>
      <c r="C91" s="79"/>
      <c r="D91" s="14"/>
      <c r="E91" s="80"/>
      <c r="F91" s="81"/>
      <c r="G91" s="79"/>
      <c r="H91" s="81"/>
      <c r="I91" s="82"/>
      <c r="J91" s="83"/>
      <c r="K91" s="90" t="str">
        <f>IF(AND(ISBLANK(Data[[#This Row],[1 Assessed]]),ISBLANK(Data[[#This Row],[2 Assessed]]),ISBLANK(Data[[#This Row],[3 Assessed]])),"",AVERAGE(Data[[#This Row],[1 Assessed]],Data[[#This Row],[2 Assessed]]))</f>
        <v/>
      </c>
      <c r="L91" s="84" t="str">
        <f>IF(AND(ISBLANK(Data[[#This Row],[1 Proficient]]),ISBLANK(Data[[#This Row],[2 Proficient]]),ISBLANK(Data[[#This Row],[3 Proficient]])),"",AVERAGE(Data[[#This Row],[1 Proficient]],Data[[#This Row],[2 Proficient]],Data[[#This Row],[3 Proficient]]))</f>
        <v/>
      </c>
      <c r="M91" s="15"/>
      <c r="N91" s="4">
        <f t="shared" si="12"/>
        <v>0</v>
      </c>
      <c r="O91" s="4">
        <f t="shared" si="13"/>
        <v>0</v>
      </c>
      <c r="P91" s="4">
        <f t="shared" si="14"/>
        <v>0</v>
      </c>
      <c r="Q91" s="4" t="str">
        <f t="shared" si="15"/>
        <v/>
      </c>
      <c r="R91" s="95" t="str">
        <f>IF(OR(ISBLANK(Data[[#This Row],[1 Assessed]]),ISBLANK(Data[[#This Row],[Comp]]),Data[[#This Row],[Comp]]=0),"",Data[[#This Row],[1 Assessed]]/Data[[#This Row],[Comp]])</f>
        <v/>
      </c>
      <c r="S91" s="95" t="str">
        <f>IF(OR(ISBLANK(Data[[#This Row],[1 Proficient]]),ISBLANK(Data[[#This Row],[1 Assessed]]),Data[[#This Row],[1 Assessed]]=0),"",Data[[#This Row],[1 Proficient]]/Data[[#This Row],[1 Assessed]])</f>
        <v/>
      </c>
      <c r="T91" s="4" t="str">
        <f t="shared" si="16"/>
        <v/>
      </c>
      <c r="U91" s="1" t="str">
        <f>IF(OR(ISBLANK(Data[[#This Row],[2 Assessed]]),ISBLANK(Data[[#This Row],[Comp]]),Data[[#This Row],[Comp]]=0),"",Data[[#This Row],[2 Assessed]]/Data[[#This Row],[Comp]])</f>
        <v/>
      </c>
      <c r="V91" s="1" t="str">
        <f>IF(OR(ISBLANK(Data[[#This Row],[2 Proficient]]),ISBLANK(Data[[#This Row],[2 Assessed]]),Data[[#This Row],[2 Assessed]]=0),"",Data[[#This Row],[2 Proficient]]/Data[[#This Row],[2 Assessed]])</f>
        <v/>
      </c>
      <c r="W91" s="4" t="str">
        <f t="shared" si="17"/>
        <v/>
      </c>
      <c r="X91" s="1" t="str">
        <f>IF(OR(ISBLANK(Data[[#This Row],[3 Assessed]]),ISBLANK(Data[[#This Row],[Comp]]),Data[[#This Row],[Comp]]=0),"",Data[[#This Row],[3 Assessed]]/Data[[#This Row],[Comp]])</f>
        <v/>
      </c>
      <c r="Y91" s="1" t="str">
        <f>IF(OR(ISBLANK(Data[[#This Row],[3 Proficient]]),ISBLANK(Data[[#This Row],[3 Assessed]]),Data[[#This Row],[3 Assessed]]=0),"",Data[[#This Row],[3 Proficient]]/Data[[#This Row],[3 Assessed]])</f>
        <v/>
      </c>
      <c r="Z91" s="95" t="str">
        <f>IF(OR(ISBLANK(Data[[#This Row],[Enr]]),ISBLANK(Data[[#This Row],[Comp]])),"",Data[[#This Row],[Comp]]/Data[[#This Row],[Enr]])</f>
        <v/>
      </c>
    </row>
    <row r="92" spans="1:26" x14ac:dyDescent="0.25">
      <c r="A92" s="15"/>
      <c r="B92" s="13"/>
      <c r="C92" s="79"/>
      <c r="D92" s="14"/>
      <c r="E92" s="80"/>
      <c r="F92" s="81"/>
      <c r="G92" s="79"/>
      <c r="H92" s="81"/>
      <c r="I92" s="82"/>
      <c r="J92" s="83"/>
      <c r="K92" s="90" t="str">
        <f>IF(AND(ISBLANK(Data[[#This Row],[1 Assessed]]),ISBLANK(Data[[#This Row],[2 Assessed]]),ISBLANK(Data[[#This Row],[3 Assessed]])),"",AVERAGE(Data[[#This Row],[1 Assessed]],Data[[#This Row],[2 Assessed]]))</f>
        <v/>
      </c>
      <c r="L92" s="84" t="str">
        <f>IF(AND(ISBLANK(Data[[#This Row],[1 Proficient]]),ISBLANK(Data[[#This Row],[2 Proficient]]),ISBLANK(Data[[#This Row],[3 Proficient]])),"",AVERAGE(Data[[#This Row],[1 Proficient]],Data[[#This Row],[2 Proficient]],Data[[#This Row],[3 Proficient]]))</f>
        <v/>
      </c>
      <c r="M92" s="15"/>
      <c r="N92" s="4">
        <f t="shared" si="12"/>
        <v>0</v>
      </c>
      <c r="O92" s="4">
        <f t="shared" si="13"/>
        <v>0</v>
      </c>
      <c r="P92" s="4">
        <f t="shared" si="14"/>
        <v>0</v>
      </c>
      <c r="Q92" s="4" t="str">
        <f t="shared" si="15"/>
        <v/>
      </c>
      <c r="R92" s="95" t="str">
        <f>IF(OR(ISBLANK(Data[[#This Row],[1 Assessed]]),ISBLANK(Data[[#This Row],[Comp]]),Data[[#This Row],[Comp]]=0),"",Data[[#This Row],[1 Assessed]]/Data[[#This Row],[Comp]])</f>
        <v/>
      </c>
      <c r="S92" s="95" t="str">
        <f>IF(OR(ISBLANK(Data[[#This Row],[1 Proficient]]),ISBLANK(Data[[#This Row],[1 Assessed]]),Data[[#This Row],[1 Assessed]]=0),"",Data[[#This Row],[1 Proficient]]/Data[[#This Row],[1 Assessed]])</f>
        <v/>
      </c>
      <c r="T92" s="4" t="str">
        <f t="shared" si="16"/>
        <v/>
      </c>
      <c r="U92" s="1" t="str">
        <f>IF(OR(ISBLANK(Data[[#This Row],[2 Assessed]]),ISBLANK(Data[[#This Row],[Comp]]),Data[[#This Row],[Comp]]=0),"",Data[[#This Row],[2 Assessed]]/Data[[#This Row],[Comp]])</f>
        <v/>
      </c>
      <c r="V92" s="1" t="str">
        <f>IF(OR(ISBLANK(Data[[#This Row],[2 Proficient]]),ISBLANK(Data[[#This Row],[2 Assessed]]),Data[[#This Row],[2 Assessed]]=0),"",Data[[#This Row],[2 Proficient]]/Data[[#This Row],[2 Assessed]])</f>
        <v/>
      </c>
      <c r="W92" s="4" t="str">
        <f t="shared" si="17"/>
        <v/>
      </c>
      <c r="X92" s="1" t="str">
        <f>IF(OR(ISBLANK(Data[[#This Row],[3 Assessed]]),ISBLANK(Data[[#This Row],[Comp]]),Data[[#This Row],[Comp]]=0),"",Data[[#This Row],[3 Assessed]]/Data[[#This Row],[Comp]])</f>
        <v/>
      </c>
      <c r="Y92" s="1" t="str">
        <f>IF(OR(ISBLANK(Data[[#This Row],[3 Proficient]]),ISBLANK(Data[[#This Row],[3 Assessed]]),Data[[#This Row],[3 Assessed]]=0),"",Data[[#This Row],[3 Proficient]]/Data[[#This Row],[3 Assessed]])</f>
        <v/>
      </c>
      <c r="Z92" s="95" t="str">
        <f>IF(OR(ISBLANK(Data[[#This Row],[Enr]]),ISBLANK(Data[[#This Row],[Comp]])),"",Data[[#This Row],[Comp]]/Data[[#This Row],[Enr]])</f>
        <v/>
      </c>
    </row>
    <row r="93" spans="1:26" x14ac:dyDescent="0.25">
      <c r="A93" s="15"/>
      <c r="B93" s="13"/>
      <c r="C93" s="79"/>
      <c r="D93" s="14"/>
      <c r="E93" s="80"/>
      <c r="F93" s="81"/>
      <c r="G93" s="79"/>
      <c r="H93" s="81"/>
      <c r="I93" s="82"/>
      <c r="J93" s="83"/>
      <c r="K93" s="90" t="str">
        <f>IF(AND(ISBLANK(Data[[#This Row],[1 Assessed]]),ISBLANK(Data[[#This Row],[2 Assessed]]),ISBLANK(Data[[#This Row],[3 Assessed]])),"",AVERAGE(Data[[#This Row],[1 Assessed]],Data[[#This Row],[2 Assessed]]))</f>
        <v/>
      </c>
      <c r="L93" s="84" t="str">
        <f>IF(AND(ISBLANK(Data[[#This Row],[1 Proficient]]),ISBLANK(Data[[#This Row],[2 Proficient]]),ISBLANK(Data[[#This Row],[3 Proficient]])),"",AVERAGE(Data[[#This Row],[1 Proficient]],Data[[#This Row],[2 Proficient]],Data[[#This Row],[3 Proficient]]))</f>
        <v/>
      </c>
      <c r="M93" s="15"/>
      <c r="N93" s="4">
        <f t="shared" si="12"/>
        <v>0</v>
      </c>
      <c r="O93" s="4">
        <f t="shared" si="13"/>
        <v>0</v>
      </c>
      <c r="P93" s="4">
        <f t="shared" si="14"/>
        <v>0</v>
      </c>
      <c r="Q93" s="4" t="str">
        <f t="shared" si="15"/>
        <v/>
      </c>
      <c r="R93" s="95" t="str">
        <f>IF(OR(ISBLANK(Data[[#This Row],[1 Assessed]]),ISBLANK(Data[[#This Row],[Comp]]),Data[[#This Row],[Comp]]=0),"",Data[[#This Row],[1 Assessed]]/Data[[#This Row],[Comp]])</f>
        <v/>
      </c>
      <c r="S93" s="95" t="str">
        <f>IF(OR(ISBLANK(Data[[#This Row],[1 Proficient]]),ISBLANK(Data[[#This Row],[1 Assessed]]),Data[[#This Row],[1 Assessed]]=0),"",Data[[#This Row],[1 Proficient]]/Data[[#This Row],[1 Assessed]])</f>
        <v/>
      </c>
      <c r="T93" s="4" t="str">
        <f t="shared" si="16"/>
        <v/>
      </c>
      <c r="U93" s="1" t="str">
        <f>IF(OR(ISBLANK(Data[[#This Row],[2 Assessed]]),ISBLANK(Data[[#This Row],[Comp]]),Data[[#This Row],[Comp]]=0),"",Data[[#This Row],[2 Assessed]]/Data[[#This Row],[Comp]])</f>
        <v/>
      </c>
      <c r="V93" s="1" t="str">
        <f>IF(OR(ISBLANK(Data[[#This Row],[2 Proficient]]),ISBLANK(Data[[#This Row],[2 Assessed]]),Data[[#This Row],[2 Assessed]]=0),"",Data[[#This Row],[2 Proficient]]/Data[[#This Row],[2 Assessed]])</f>
        <v/>
      </c>
      <c r="W93" s="4" t="str">
        <f t="shared" si="17"/>
        <v/>
      </c>
      <c r="X93" s="1" t="str">
        <f>IF(OR(ISBLANK(Data[[#This Row],[3 Assessed]]),ISBLANK(Data[[#This Row],[Comp]]),Data[[#This Row],[Comp]]=0),"",Data[[#This Row],[3 Assessed]]/Data[[#This Row],[Comp]])</f>
        <v/>
      </c>
      <c r="Y93" s="1" t="str">
        <f>IF(OR(ISBLANK(Data[[#This Row],[3 Proficient]]),ISBLANK(Data[[#This Row],[3 Assessed]]),Data[[#This Row],[3 Assessed]]=0),"",Data[[#This Row],[3 Proficient]]/Data[[#This Row],[3 Assessed]])</f>
        <v/>
      </c>
      <c r="Z93" s="95" t="str">
        <f>IF(OR(ISBLANK(Data[[#This Row],[Enr]]),ISBLANK(Data[[#This Row],[Comp]])),"",Data[[#This Row],[Comp]]/Data[[#This Row],[Enr]])</f>
        <v/>
      </c>
    </row>
    <row r="94" spans="1:26" x14ac:dyDescent="0.25">
      <c r="A94" s="15"/>
      <c r="B94" s="13"/>
      <c r="C94" s="79"/>
      <c r="D94" s="14"/>
      <c r="E94" s="80"/>
      <c r="F94" s="81"/>
      <c r="G94" s="79"/>
      <c r="H94" s="81"/>
      <c r="I94" s="82"/>
      <c r="J94" s="83"/>
      <c r="K94" s="90" t="str">
        <f>IF(AND(ISBLANK(Data[[#This Row],[1 Assessed]]),ISBLANK(Data[[#This Row],[2 Assessed]]),ISBLANK(Data[[#This Row],[3 Assessed]])),"",AVERAGE(Data[[#This Row],[1 Assessed]],Data[[#This Row],[2 Assessed]]))</f>
        <v/>
      </c>
      <c r="L94" s="84" t="str">
        <f>IF(AND(ISBLANK(Data[[#This Row],[1 Proficient]]),ISBLANK(Data[[#This Row],[2 Proficient]]),ISBLANK(Data[[#This Row],[3 Proficient]])),"",AVERAGE(Data[[#This Row],[1 Proficient]],Data[[#This Row],[2 Proficient]],Data[[#This Row],[3 Proficient]]))</f>
        <v/>
      </c>
      <c r="M94" s="15"/>
      <c r="N94" s="4">
        <f t="shared" si="12"/>
        <v>0</v>
      </c>
      <c r="O94" s="4">
        <f t="shared" si="13"/>
        <v>0</v>
      </c>
      <c r="P94" s="4">
        <f t="shared" si="14"/>
        <v>0</v>
      </c>
      <c r="Q94" s="4" t="str">
        <f t="shared" si="15"/>
        <v/>
      </c>
      <c r="R94" s="95" t="str">
        <f>IF(OR(ISBLANK(Data[[#This Row],[1 Assessed]]),ISBLANK(Data[[#This Row],[Comp]]),Data[[#This Row],[Comp]]=0),"",Data[[#This Row],[1 Assessed]]/Data[[#This Row],[Comp]])</f>
        <v/>
      </c>
      <c r="S94" s="95" t="str">
        <f>IF(OR(ISBLANK(Data[[#This Row],[1 Proficient]]),ISBLANK(Data[[#This Row],[1 Assessed]]),Data[[#This Row],[1 Assessed]]=0),"",Data[[#This Row],[1 Proficient]]/Data[[#This Row],[1 Assessed]])</f>
        <v/>
      </c>
      <c r="T94" s="4" t="str">
        <f t="shared" si="16"/>
        <v/>
      </c>
      <c r="U94" s="1" t="str">
        <f>IF(OR(ISBLANK(Data[[#This Row],[2 Assessed]]),ISBLANK(Data[[#This Row],[Comp]]),Data[[#This Row],[Comp]]=0),"",Data[[#This Row],[2 Assessed]]/Data[[#This Row],[Comp]])</f>
        <v/>
      </c>
      <c r="V94" s="1" t="str">
        <f>IF(OR(ISBLANK(Data[[#This Row],[2 Proficient]]),ISBLANK(Data[[#This Row],[2 Assessed]]),Data[[#This Row],[2 Assessed]]=0),"",Data[[#This Row],[2 Proficient]]/Data[[#This Row],[2 Assessed]])</f>
        <v/>
      </c>
      <c r="W94" s="4" t="str">
        <f t="shared" si="17"/>
        <v/>
      </c>
      <c r="X94" s="1" t="str">
        <f>IF(OR(ISBLANK(Data[[#This Row],[3 Assessed]]),ISBLANK(Data[[#This Row],[Comp]]),Data[[#This Row],[Comp]]=0),"",Data[[#This Row],[3 Assessed]]/Data[[#This Row],[Comp]])</f>
        <v/>
      </c>
      <c r="Y94" s="1" t="str">
        <f>IF(OR(ISBLANK(Data[[#This Row],[3 Proficient]]),ISBLANK(Data[[#This Row],[3 Assessed]]),Data[[#This Row],[3 Assessed]]=0),"",Data[[#This Row],[3 Proficient]]/Data[[#This Row],[3 Assessed]])</f>
        <v/>
      </c>
      <c r="Z94" s="95" t="str">
        <f>IF(OR(ISBLANK(Data[[#This Row],[Enr]]),ISBLANK(Data[[#This Row],[Comp]])),"",Data[[#This Row],[Comp]]/Data[[#This Row],[Enr]])</f>
        <v/>
      </c>
    </row>
    <row r="95" spans="1:26" x14ac:dyDescent="0.25">
      <c r="A95" s="15"/>
      <c r="B95" s="13"/>
      <c r="C95" s="79"/>
      <c r="D95" s="14"/>
      <c r="E95" s="80"/>
      <c r="F95" s="81"/>
      <c r="G95" s="79"/>
      <c r="H95" s="81"/>
      <c r="I95" s="82"/>
      <c r="J95" s="83"/>
      <c r="K95" s="90" t="str">
        <f>IF(AND(ISBLANK(Data[[#This Row],[1 Assessed]]),ISBLANK(Data[[#This Row],[2 Assessed]]),ISBLANK(Data[[#This Row],[3 Assessed]])),"",AVERAGE(Data[[#This Row],[1 Assessed]],Data[[#This Row],[2 Assessed]]))</f>
        <v/>
      </c>
      <c r="L95" s="84" t="str">
        <f>IF(AND(ISBLANK(Data[[#This Row],[1 Proficient]]),ISBLANK(Data[[#This Row],[2 Proficient]]),ISBLANK(Data[[#This Row],[3 Proficient]])),"",AVERAGE(Data[[#This Row],[1 Proficient]],Data[[#This Row],[2 Proficient]],Data[[#This Row],[3 Proficient]]))</f>
        <v/>
      </c>
      <c r="M95" s="15"/>
      <c r="N95" s="4">
        <f t="shared" si="12"/>
        <v>0</v>
      </c>
      <c r="O95" s="4">
        <f t="shared" si="13"/>
        <v>0</v>
      </c>
      <c r="P95" s="4">
        <f t="shared" si="14"/>
        <v>0</v>
      </c>
      <c r="Q95" s="4" t="str">
        <f t="shared" si="15"/>
        <v/>
      </c>
      <c r="R95" s="95" t="str">
        <f>IF(OR(ISBLANK(Data[[#This Row],[1 Assessed]]),ISBLANK(Data[[#This Row],[Comp]]),Data[[#This Row],[Comp]]=0),"",Data[[#This Row],[1 Assessed]]/Data[[#This Row],[Comp]])</f>
        <v/>
      </c>
      <c r="S95" s="95" t="str">
        <f>IF(OR(ISBLANK(Data[[#This Row],[1 Proficient]]),ISBLANK(Data[[#This Row],[1 Assessed]]),Data[[#This Row],[1 Assessed]]=0),"",Data[[#This Row],[1 Proficient]]/Data[[#This Row],[1 Assessed]])</f>
        <v/>
      </c>
      <c r="T95" s="4" t="str">
        <f t="shared" si="16"/>
        <v/>
      </c>
      <c r="U95" s="1" t="str">
        <f>IF(OR(ISBLANK(Data[[#This Row],[2 Assessed]]),ISBLANK(Data[[#This Row],[Comp]]),Data[[#This Row],[Comp]]=0),"",Data[[#This Row],[2 Assessed]]/Data[[#This Row],[Comp]])</f>
        <v/>
      </c>
      <c r="V95" s="1" t="str">
        <f>IF(OR(ISBLANK(Data[[#This Row],[2 Proficient]]),ISBLANK(Data[[#This Row],[2 Assessed]]),Data[[#This Row],[2 Assessed]]=0),"",Data[[#This Row],[2 Proficient]]/Data[[#This Row],[2 Assessed]])</f>
        <v/>
      </c>
      <c r="W95" s="4" t="str">
        <f t="shared" si="17"/>
        <v/>
      </c>
      <c r="X95" s="1" t="str">
        <f>IF(OR(ISBLANK(Data[[#This Row],[3 Assessed]]),ISBLANK(Data[[#This Row],[Comp]]),Data[[#This Row],[Comp]]=0),"",Data[[#This Row],[3 Assessed]]/Data[[#This Row],[Comp]])</f>
        <v/>
      </c>
      <c r="Y95" s="1" t="str">
        <f>IF(OR(ISBLANK(Data[[#This Row],[3 Proficient]]),ISBLANK(Data[[#This Row],[3 Assessed]]),Data[[#This Row],[3 Assessed]]=0),"",Data[[#This Row],[3 Proficient]]/Data[[#This Row],[3 Assessed]])</f>
        <v/>
      </c>
      <c r="Z95" s="95" t="str">
        <f>IF(OR(ISBLANK(Data[[#This Row],[Enr]]),ISBLANK(Data[[#This Row],[Comp]])),"",Data[[#This Row],[Comp]]/Data[[#This Row],[Enr]])</f>
        <v/>
      </c>
    </row>
    <row r="96" spans="1:26" x14ac:dyDescent="0.25">
      <c r="A96" s="15"/>
      <c r="B96" s="13"/>
      <c r="C96" s="79"/>
      <c r="D96" s="14"/>
      <c r="E96" s="80"/>
      <c r="F96" s="81"/>
      <c r="G96" s="79"/>
      <c r="H96" s="81"/>
      <c r="I96" s="82"/>
      <c r="J96" s="83"/>
      <c r="K96" s="90" t="str">
        <f>IF(AND(ISBLANK(Data[[#This Row],[1 Assessed]]),ISBLANK(Data[[#This Row],[2 Assessed]]),ISBLANK(Data[[#This Row],[3 Assessed]])),"",AVERAGE(Data[[#This Row],[1 Assessed]],Data[[#This Row],[2 Assessed]]))</f>
        <v/>
      </c>
      <c r="L96" s="84" t="str">
        <f>IF(AND(ISBLANK(Data[[#This Row],[1 Proficient]]),ISBLANK(Data[[#This Row],[2 Proficient]]),ISBLANK(Data[[#This Row],[3 Proficient]])),"",AVERAGE(Data[[#This Row],[1 Proficient]],Data[[#This Row],[2 Proficient]],Data[[#This Row],[3 Proficient]]))</f>
        <v/>
      </c>
      <c r="M96" s="15"/>
      <c r="N96" s="4">
        <f t="shared" si="12"/>
        <v>0</v>
      </c>
      <c r="O96" s="4">
        <f t="shared" si="13"/>
        <v>0</v>
      </c>
      <c r="P96" s="4">
        <f t="shared" si="14"/>
        <v>0</v>
      </c>
      <c r="Q96" s="4" t="str">
        <f t="shared" si="15"/>
        <v/>
      </c>
      <c r="R96" s="95" t="str">
        <f>IF(OR(ISBLANK(Data[[#This Row],[1 Assessed]]),ISBLANK(Data[[#This Row],[Comp]]),Data[[#This Row],[Comp]]=0),"",Data[[#This Row],[1 Assessed]]/Data[[#This Row],[Comp]])</f>
        <v/>
      </c>
      <c r="S96" s="95" t="str">
        <f>IF(OR(ISBLANK(Data[[#This Row],[1 Proficient]]),ISBLANK(Data[[#This Row],[1 Assessed]]),Data[[#This Row],[1 Assessed]]=0),"",Data[[#This Row],[1 Proficient]]/Data[[#This Row],[1 Assessed]])</f>
        <v/>
      </c>
      <c r="T96" s="4" t="str">
        <f t="shared" si="16"/>
        <v/>
      </c>
      <c r="U96" s="1" t="str">
        <f>IF(OR(ISBLANK(Data[[#This Row],[2 Assessed]]),ISBLANK(Data[[#This Row],[Comp]]),Data[[#This Row],[Comp]]=0),"",Data[[#This Row],[2 Assessed]]/Data[[#This Row],[Comp]])</f>
        <v/>
      </c>
      <c r="V96" s="1" t="str">
        <f>IF(OR(ISBLANK(Data[[#This Row],[2 Proficient]]),ISBLANK(Data[[#This Row],[2 Assessed]]),Data[[#This Row],[2 Assessed]]=0),"",Data[[#This Row],[2 Proficient]]/Data[[#This Row],[2 Assessed]])</f>
        <v/>
      </c>
      <c r="W96" s="4" t="str">
        <f t="shared" si="17"/>
        <v/>
      </c>
      <c r="X96" s="1" t="str">
        <f>IF(OR(ISBLANK(Data[[#This Row],[3 Assessed]]),ISBLANK(Data[[#This Row],[Comp]]),Data[[#This Row],[Comp]]=0),"",Data[[#This Row],[3 Assessed]]/Data[[#This Row],[Comp]])</f>
        <v/>
      </c>
      <c r="Y96" s="1" t="str">
        <f>IF(OR(ISBLANK(Data[[#This Row],[3 Proficient]]),ISBLANK(Data[[#This Row],[3 Assessed]]),Data[[#This Row],[3 Assessed]]=0),"",Data[[#This Row],[3 Proficient]]/Data[[#This Row],[3 Assessed]])</f>
        <v/>
      </c>
      <c r="Z96" s="95" t="str">
        <f>IF(OR(ISBLANK(Data[[#This Row],[Enr]]),ISBLANK(Data[[#This Row],[Comp]])),"",Data[[#This Row],[Comp]]/Data[[#This Row],[Enr]])</f>
        <v/>
      </c>
    </row>
    <row r="97" spans="1:26" x14ac:dyDescent="0.25">
      <c r="A97" s="15"/>
      <c r="B97" s="13"/>
      <c r="C97" s="79"/>
      <c r="D97" s="14"/>
      <c r="E97" s="80"/>
      <c r="F97" s="81"/>
      <c r="G97" s="79"/>
      <c r="H97" s="81"/>
      <c r="I97" s="82"/>
      <c r="J97" s="83"/>
      <c r="K97" s="90" t="str">
        <f>IF(AND(ISBLANK(Data[[#This Row],[1 Assessed]]),ISBLANK(Data[[#This Row],[2 Assessed]]),ISBLANK(Data[[#This Row],[3 Assessed]])),"",AVERAGE(Data[[#This Row],[1 Assessed]],Data[[#This Row],[2 Assessed]]))</f>
        <v/>
      </c>
      <c r="L97" s="84" t="str">
        <f>IF(AND(ISBLANK(Data[[#This Row],[1 Proficient]]),ISBLANK(Data[[#This Row],[2 Proficient]]),ISBLANK(Data[[#This Row],[3 Proficient]])),"",AVERAGE(Data[[#This Row],[1 Proficient]],Data[[#This Row],[2 Proficient]],Data[[#This Row],[3 Proficient]]))</f>
        <v/>
      </c>
      <c r="M97" s="15"/>
      <c r="N97" s="4">
        <f t="shared" si="12"/>
        <v>0</v>
      </c>
      <c r="O97" s="4">
        <f t="shared" si="13"/>
        <v>0</v>
      </c>
      <c r="P97" s="4">
        <f t="shared" si="14"/>
        <v>0</v>
      </c>
      <c r="Q97" s="4" t="str">
        <f t="shared" si="15"/>
        <v/>
      </c>
      <c r="R97" s="95" t="str">
        <f>IF(OR(ISBLANK(Data[[#This Row],[1 Assessed]]),ISBLANK(Data[[#This Row],[Comp]]),Data[[#This Row],[Comp]]=0),"",Data[[#This Row],[1 Assessed]]/Data[[#This Row],[Comp]])</f>
        <v/>
      </c>
      <c r="S97" s="95" t="str">
        <f>IF(OR(ISBLANK(Data[[#This Row],[1 Proficient]]),ISBLANK(Data[[#This Row],[1 Assessed]]),Data[[#This Row],[1 Assessed]]=0),"",Data[[#This Row],[1 Proficient]]/Data[[#This Row],[1 Assessed]])</f>
        <v/>
      </c>
      <c r="T97" s="4" t="str">
        <f t="shared" si="16"/>
        <v/>
      </c>
      <c r="U97" s="1" t="str">
        <f>IF(OR(ISBLANK(Data[[#This Row],[2 Assessed]]),ISBLANK(Data[[#This Row],[Comp]]),Data[[#This Row],[Comp]]=0),"",Data[[#This Row],[2 Assessed]]/Data[[#This Row],[Comp]])</f>
        <v/>
      </c>
      <c r="V97" s="1" t="str">
        <f>IF(OR(ISBLANK(Data[[#This Row],[2 Proficient]]),ISBLANK(Data[[#This Row],[2 Assessed]]),Data[[#This Row],[2 Assessed]]=0),"",Data[[#This Row],[2 Proficient]]/Data[[#This Row],[2 Assessed]])</f>
        <v/>
      </c>
      <c r="W97" s="4" t="str">
        <f t="shared" si="17"/>
        <v/>
      </c>
      <c r="X97" s="1" t="str">
        <f>IF(OR(ISBLANK(Data[[#This Row],[3 Assessed]]),ISBLANK(Data[[#This Row],[Comp]]),Data[[#This Row],[Comp]]=0),"",Data[[#This Row],[3 Assessed]]/Data[[#This Row],[Comp]])</f>
        <v/>
      </c>
      <c r="Y97" s="1" t="str">
        <f>IF(OR(ISBLANK(Data[[#This Row],[3 Proficient]]),ISBLANK(Data[[#This Row],[3 Assessed]]),Data[[#This Row],[3 Assessed]]=0),"",Data[[#This Row],[3 Proficient]]/Data[[#This Row],[3 Assessed]])</f>
        <v/>
      </c>
      <c r="Z97" s="95" t="str">
        <f>IF(OR(ISBLANK(Data[[#This Row],[Enr]]),ISBLANK(Data[[#This Row],[Comp]])),"",Data[[#This Row],[Comp]]/Data[[#This Row],[Enr]])</f>
        <v/>
      </c>
    </row>
    <row r="98" spans="1:26" x14ac:dyDescent="0.25">
      <c r="A98" s="15"/>
      <c r="B98" s="13"/>
      <c r="C98" s="79"/>
      <c r="D98" s="14"/>
      <c r="E98" s="80"/>
      <c r="F98" s="81"/>
      <c r="G98" s="79"/>
      <c r="H98" s="81"/>
      <c r="I98" s="82"/>
      <c r="J98" s="83"/>
      <c r="K98" s="90" t="str">
        <f>IF(AND(ISBLANK(Data[[#This Row],[1 Assessed]]),ISBLANK(Data[[#This Row],[2 Assessed]]),ISBLANK(Data[[#This Row],[3 Assessed]])),"",AVERAGE(Data[[#This Row],[1 Assessed]],Data[[#This Row],[2 Assessed]]))</f>
        <v/>
      </c>
      <c r="L98" s="84" t="str">
        <f>IF(AND(ISBLANK(Data[[#This Row],[1 Proficient]]),ISBLANK(Data[[#This Row],[2 Proficient]]),ISBLANK(Data[[#This Row],[3 Proficient]])),"",AVERAGE(Data[[#This Row],[1 Proficient]],Data[[#This Row],[2 Proficient]],Data[[#This Row],[3 Proficient]]))</f>
        <v/>
      </c>
      <c r="M98" s="15"/>
      <c r="N98" s="4">
        <f t="shared" si="12"/>
        <v>0</v>
      </c>
      <c r="O98" s="4">
        <f t="shared" si="13"/>
        <v>0</v>
      </c>
      <c r="P98" s="4">
        <f t="shared" si="14"/>
        <v>0</v>
      </c>
      <c r="Q98" s="4" t="str">
        <f t="shared" si="15"/>
        <v/>
      </c>
      <c r="R98" s="95" t="str">
        <f>IF(OR(ISBLANK(Data[[#This Row],[1 Assessed]]),ISBLANK(Data[[#This Row],[Comp]]),Data[[#This Row],[Comp]]=0),"",Data[[#This Row],[1 Assessed]]/Data[[#This Row],[Comp]])</f>
        <v/>
      </c>
      <c r="S98" s="95" t="str">
        <f>IF(OR(ISBLANK(Data[[#This Row],[1 Proficient]]),ISBLANK(Data[[#This Row],[1 Assessed]]),Data[[#This Row],[1 Assessed]]=0),"",Data[[#This Row],[1 Proficient]]/Data[[#This Row],[1 Assessed]])</f>
        <v/>
      </c>
      <c r="T98" s="4" t="str">
        <f t="shared" si="16"/>
        <v/>
      </c>
      <c r="U98" s="1" t="str">
        <f>IF(OR(ISBLANK(Data[[#This Row],[2 Assessed]]),ISBLANK(Data[[#This Row],[Comp]]),Data[[#This Row],[Comp]]=0),"",Data[[#This Row],[2 Assessed]]/Data[[#This Row],[Comp]])</f>
        <v/>
      </c>
      <c r="V98" s="1" t="str">
        <f>IF(OR(ISBLANK(Data[[#This Row],[2 Proficient]]),ISBLANK(Data[[#This Row],[2 Assessed]]),Data[[#This Row],[2 Assessed]]=0),"",Data[[#This Row],[2 Proficient]]/Data[[#This Row],[2 Assessed]])</f>
        <v/>
      </c>
      <c r="W98" s="4" t="str">
        <f t="shared" si="17"/>
        <v/>
      </c>
      <c r="X98" s="1" t="str">
        <f>IF(OR(ISBLANK(Data[[#This Row],[3 Assessed]]),ISBLANK(Data[[#This Row],[Comp]]),Data[[#This Row],[Comp]]=0),"",Data[[#This Row],[3 Assessed]]/Data[[#This Row],[Comp]])</f>
        <v/>
      </c>
      <c r="Y98" s="1" t="str">
        <f>IF(OR(ISBLANK(Data[[#This Row],[3 Proficient]]),ISBLANK(Data[[#This Row],[3 Assessed]]),Data[[#This Row],[3 Assessed]]=0),"",Data[[#This Row],[3 Proficient]]/Data[[#This Row],[3 Assessed]])</f>
        <v/>
      </c>
      <c r="Z98" s="95" t="str">
        <f>IF(OR(ISBLANK(Data[[#This Row],[Enr]]),ISBLANK(Data[[#This Row],[Comp]])),"",Data[[#This Row],[Comp]]/Data[[#This Row],[Enr]])</f>
        <v/>
      </c>
    </row>
    <row r="99" spans="1:26" x14ac:dyDescent="0.25">
      <c r="A99" s="15"/>
      <c r="B99" s="13"/>
      <c r="C99" s="79"/>
      <c r="D99" s="14"/>
      <c r="E99" s="80"/>
      <c r="F99" s="81"/>
      <c r="G99" s="79"/>
      <c r="H99" s="81"/>
      <c r="I99" s="82"/>
      <c r="J99" s="83"/>
      <c r="K99" s="90" t="str">
        <f>IF(AND(ISBLANK(Data[[#This Row],[1 Assessed]]),ISBLANK(Data[[#This Row],[2 Assessed]]),ISBLANK(Data[[#This Row],[3 Assessed]])),"",AVERAGE(Data[[#This Row],[1 Assessed]],Data[[#This Row],[2 Assessed]]))</f>
        <v/>
      </c>
      <c r="L99" s="84" t="str">
        <f>IF(AND(ISBLANK(Data[[#This Row],[1 Proficient]]),ISBLANK(Data[[#This Row],[2 Proficient]]),ISBLANK(Data[[#This Row],[3 Proficient]])),"",AVERAGE(Data[[#This Row],[1 Proficient]],Data[[#This Row],[2 Proficient]],Data[[#This Row],[3 Proficient]]))</f>
        <v/>
      </c>
      <c r="M99" s="15"/>
      <c r="N99" s="4">
        <f t="shared" si="12"/>
        <v>0</v>
      </c>
      <c r="O99" s="4">
        <f t="shared" si="13"/>
        <v>0</v>
      </c>
      <c r="P99" s="4">
        <f t="shared" si="14"/>
        <v>0</v>
      </c>
      <c r="Q99" s="4" t="str">
        <f t="shared" si="15"/>
        <v/>
      </c>
      <c r="R99" s="95" t="str">
        <f>IF(OR(ISBLANK(Data[[#This Row],[1 Assessed]]),ISBLANK(Data[[#This Row],[Comp]]),Data[[#This Row],[Comp]]=0),"",Data[[#This Row],[1 Assessed]]/Data[[#This Row],[Comp]])</f>
        <v/>
      </c>
      <c r="S99" s="95" t="str">
        <f>IF(OR(ISBLANK(Data[[#This Row],[1 Proficient]]),ISBLANK(Data[[#This Row],[1 Assessed]]),Data[[#This Row],[1 Assessed]]=0),"",Data[[#This Row],[1 Proficient]]/Data[[#This Row],[1 Assessed]])</f>
        <v/>
      </c>
      <c r="T99" s="4" t="str">
        <f t="shared" si="16"/>
        <v/>
      </c>
      <c r="U99" s="1" t="str">
        <f>IF(OR(ISBLANK(Data[[#This Row],[2 Assessed]]),ISBLANK(Data[[#This Row],[Comp]]),Data[[#This Row],[Comp]]=0),"",Data[[#This Row],[2 Assessed]]/Data[[#This Row],[Comp]])</f>
        <v/>
      </c>
      <c r="V99" s="1" t="str">
        <f>IF(OR(ISBLANK(Data[[#This Row],[2 Proficient]]),ISBLANK(Data[[#This Row],[2 Assessed]]),Data[[#This Row],[2 Assessed]]=0),"",Data[[#This Row],[2 Proficient]]/Data[[#This Row],[2 Assessed]])</f>
        <v/>
      </c>
      <c r="W99" s="4" t="str">
        <f t="shared" si="17"/>
        <v/>
      </c>
      <c r="X99" s="1" t="str">
        <f>IF(OR(ISBLANK(Data[[#This Row],[3 Assessed]]),ISBLANK(Data[[#This Row],[Comp]]),Data[[#This Row],[Comp]]=0),"",Data[[#This Row],[3 Assessed]]/Data[[#This Row],[Comp]])</f>
        <v/>
      </c>
      <c r="Y99" s="1" t="str">
        <f>IF(OR(ISBLANK(Data[[#This Row],[3 Proficient]]),ISBLANK(Data[[#This Row],[3 Assessed]]),Data[[#This Row],[3 Assessed]]=0),"",Data[[#This Row],[3 Proficient]]/Data[[#This Row],[3 Assessed]])</f>
        <v/>
      </c>
      <c r="Z99" s="95" t="str">
        <f>IF(OR(ISBLANK(Data[[#This Row],[Enr]]),ISBLANK(Data[[#This Row],[Comp]])),"",Data[[#This Row],[Comp]]/Data[[#This Row],[Enr]])</f>
        <v/>
      </c>
    </row>
    <row r="100" spans="1:26" x14ac:dyDescent="0.25">
      <c r="A100" s="15"/>
      <c r="B100" s="13"/>
      <c r="C100" s="79"/>
      <c r="D100" s="14"/>
      <c r="E100" s="80"/>
      <c r="F100" s="81"/>
      <c r="G100" s="79"/>
      <c r="H100" s="81"/>
      <c r="I100" s="82"/>
      <c r="J100" s="83"/>
      <c r="K100" s="90" t="str">
        <f>IF(AND(ISBLANK(Data[[#This Row],[1 Assessed]]),ISBLANK(Data[[#This Row],[2 Assessed]]),ISBLANK(Data[[#This Row],[3 Assessed]])),"",AVERAGE(Data[[#This Row],[1 Assessed]],Data[[#This Row],[2 Assessed]]))</f>
        <v/>
      </c>
      <c r="L100" s="84" t="str">
        <f>IF(AND(ISBLANK(Data[[#This Row],[1 Proficient]]),ISBLANK(Data[[#This Row],[2 Proficient]]),ISBLANK(Data[[#This Row],[3 Proficient]])),"",AVERAGE(Data[[#This Row],[1 Proficient]],Data[[#This Row],[2 Proficient]],Data[[#This Row],[3 Proficient]]))</f>
        <v/>
      </c>
      <c r="M100" s="15"/>
      <c r="N100" s="4">
        <f t="shared" si="12"/>
        <v>0</v>
      </c>
      <c r="O100" s="4">
        <f t="shared" si="13"/>
        <v>0</v>
      </c>
      <c r="P100" s="4">
        <f t="shared" si="14"/>
        <v>0</v>
      </c>
      <c r="Q100" s="4" t="str">
        <f t="shared" si="15"/>
        <v/>
      </c>
      <c r="R100" s="95" t="str">
        <f>IF(OR(ISBLANK(Data[[#This Row],[1 Assessed]]),ISBLANK(Data[[#This Row],[Comp]]),Data[[#This Row],[Comp]]=0),"",Data[[#This Row],[1 Assessed]]/Data[[#This Row],[Comp]])</f>
        <v/>
      </c>
      <c r="S100" s="95" t="str">
        <f>IF(OR(ISBLANK(Data[[#This Row],[1 Proficient]]),ISBLANK(Data[[#This Row],[1 Assessed]]),Data[[#This Row],[1 Assessed]]=0),"",Data[[#This Row],[1 Proficient]]/Data[[#This Row],[1 Assessed]])</f>
        <v/>
      </c>
      <c r="T100" s="4" t="str">
        <f t="shared" si="16"/>
        <v/>
      </c>
      <c r="U100" s="1" t="str">
        <f>IF(OR(ISBLANK(Data[[#This Row],[2 Assessed]]),ISBLANK(Data[[#This Row],[Comp]]),Data[[#This Row],[Comp]]=0),"",Data[[#This Row],[2 Assessed]]/Data[[#This Row],[Comp]])</f>
        <v/>
      </c>
      <c r="V100" s="1" t="str">
        <f>IF(OR(ISBLANK(Data[[#This Row],[2 Proficient]]),ISBLANK(Data[[#This Row],[2 Assessed]]),Data[[#This Row],[2 Assessed]]=0),"",Data[[#This Row],[2 Proficient]]/Data[[#This Row],[2 Assessed]])</f>
        <v/>
      </c>
      <c r="W100" s="4" t="str">
        <f t="shared" si="17"/>
        <v/>
      </c>
      <c r="X100" s="1" t="str">
        <f>IF(OR(ISBLANK(Data[[#This Row],[3 Assessed]]),ISBLANK(Data[[#This Row],[Comp]]),Data[[#This Row],[Comp]]=0),"",Data[[#This Row],[3 Assessed]]/Data[[#This Row],[Comp]])</f>
        <v/>
      </c>
      <c r="Y100" s="1" t="str">
        <f>IF(OR(ISBLANK(Data[[#This Row],[3 Proficient]]),ISBLANK(Data[[#This Row],[3 Assessed]]),Data[[#This Row],[3 Assessed]]=0),"",Data[[#This Row],[3 Proficient]]/Data[[#This Row],[3 Assessed]])</f>
        <v/>
      </c>
      <c r="Z100" s="95" t="str">
        <f>IF(OR(ISBLANK(Data[[#This Row],[Enr]]),ISBLANK(Data[[#This Row],[Comp]])),"",Data[[#This Row],[Comp]]/Data[[#This Row],[Enr]])</f>
        <v/>
      </c>
    </row>
    <row r="101" spans="1:26" x14ac:dyDescent="0.25">
      <c r="A101" s="15"/>
      <c r="B101" s="13"/>
      <c r="C101" s="79"/>
      <c r="D101" s="14"/>
      <c r="E101" s="80"/>
      <c r="F101" s="81"/>
      <c r="G101" s="79"/>
      <c r="H101" s="81"/>
      <c r="I101" s="82"/>
      <c r="J101" s="83"/>
      <c r="K101" s="90" t="str">
        <f>IF(AND(ISBLANK(Data[[#This Row],[1 Assessed]]),ISBLANK(Data[[#This Row],[2 Assessed]]),ISBLANK(Data[[#This Row],[3 Assessed]])),"",AVERAGE(Data[[#This Row],[1 Assessed]],Data[[#This Row],[2 Assessed]]))</f>
        <v/>
      </c>
      <c r="L101" s="84" t="str">
        <f>IF(AND(ISBLANK(Data[[#This Row],[1 Proficient]]),ISBLANK(Data[[#This Row],[2 Proficient]]),ISBLANK(Data[[#This Row],[3 Proficient]])),"",AVERAGE(Data[[#This Row],[1 Proficient]],Data[[#This Row],[2 Proficient]],Data[[#This Row],[3 Proficient]]))</f>
        <v/>
      </c>
      <c r="M101" s="15"/>
      <c r="N101" s="4">
        <f t="shared" si="12"/>
        <v>0</v>
      </c>
      <c r="O101" s="4">
        <f t="shared" si="13"/>
        <v>0</v>
      </c>
      <c r="P101" s="4">
        <f t="shared" si="14"/>
        <v>0</v>
      </c>
      <c r="Q101" s="4" t="str">
        <f t="shared" si="15"/>
        <v/>
      </c>
      <c r="R101" s="95" t="str">
        <f>IF(OR(ISBLANK(Data[[#This Row],[1 Assessed]]),ISBLANK(Data[[#This Row],[Comp]]),Data[[#This Row],[Comp]]=0),"",Data[[#This Row],[1 Assessed]]/Data[[#This Row],[Comp]])</f>
        <v/>
      </c>
      <c r="S101" s="95" t="str">
        <f>IF(OR(ISBLANK(Data[[#This Row],[1 Proficient]]),ISBLANK(Data[[#This Row],[1 Assessed]]),Data[[#This Row],[1 Assessed]]=0),"",Data[[#This Row],[1 Proficient]]/Data[[#This Row],[1 Assessed]])</f>
        <v/>
      </c>
      <c r="T101" s="4" t="str">
        <f t="shared" si="16"/>
        <v/>
      </c>
      <c r="U101" s="1" t="str">
        <f>IF(OR(ISBLANK(Data[[#This Row],[2 Assessed]]),ISBLANK(Data[[#This Row],[Comp]]),Data[[#This Row],[Comp]]=0),"",Data[[#This Row],[2 Assessed]]/Data[[#This Row],[Comp]])</f>
        <v/>
      </c>
      <c r="V101" s="1" t="str">
        <f>IF(OR(ISBLANK(Data[[#This Row],[2 Proficient]]),ISBLANK(Data[[#This Row],[2 Assessed]]),Data[[#This Row],[2 Assessed]]=0),"",Data[[#This Row],[2 Proficient]]/Data[[#This Row],[2 Assessed]])</f>
        <v/>
      </c>
      <c r="W101" s="4" t="str">
        <f t="shared" si="17"/>
        <v/>
      </c>
      <c r="X101" s="1" t="str">
        <f>IF(OR(ISBLANK(Data[[#This Row],[3 Assessed]]),ISBLANK(Data[[#This Row],[Comp]]),Data[[#This Row],[Comp]]=0),"",Data[[#This Row],[3 Assessed]]/Data[[#This Row],[Comp]])</f>
        <v/>
      </c>
      <c r="Y101" s="1" t="str">
        <f>IF(OR(ISBLANK(Data[[#This Row],[3 Proficient]]),ISBLANK(Data[[#This Row],[3 Assessed]]),Data[[#This Row],[3 Assessed]]=0),"",Data[[#This Row],[3 Proficient]]/Data[[#This Row],[3 Assessed]])</f>
        <v/>
      </c>
      <c r="Z101" s="95" t="str">
        <f>IF(OR(ISBLANK(Data[[#This Row],[Enr]]),ISBLANK(Data[[#This Row],[Comp]])),"",Data[[#This Row],[Comp]]/Data[[#This Row],[Enr]])</f>
        <v/>
      </c>
    </row>
    <row r="102" spans="1:26" x14ac:dyDescent="0.25">
      <c r="A102" s="15"/>
      <c r="B102" s="13"/>
      <c r="C102" s="79"/>
      <c r="D102" s="14"/>
      <c r="E102" s="80"/>
      <c r="F102" s="81"/>
      <c r="G102" s="79"/>
      <c r="H102" s="81"/>
      <c r="I102" s="82"/>
      <c r="J102" s="83"/>
      <c r="K102" s="90" t="str">
        <f>IF(AND(ISBLANK(Data[[#This Row],[1 Assessed]]),ISBLANK(Data[[#This Row],[2 Assessed]]),ISBLANK(Data[[#This Row],[3 Assessed]])),"",AVERAGE(Data[[#This Row],[1 Assessed]],Data[[#This Row],[2 Assessed]]))</f>
        <v/>
      </c>
      <c r="L102" s="84" t="str">
        <f>IF(AND(ISBLANK(Data[[#This Row],[1 Proficient]]),ISBLANK(Data[[#This Row],[2 Proficient]]),ISBLANK(Data[[#This Row],[3 Proficient]])),"",AVERAGE(Data[[#This Row],[1 Proficient]],Data[[#This Row],[2 Proficient]],Data[[#This Row],[3 Proficient]]))</f>
        <v/>
      </c>
      <c r="M102" s="15"/>
      <c r="N102" s="4">
        <f t="shared" si="12"/>
        <v>0</v>
      </c>
      <c r="O102" s="4">
        <f t="shared" si="13"/>
        <v>0</v>
      </c>
      <c r="P102" s="4">
        <f t="shared" si="14"/>
        <v>0</v>
      </c>
      <c r="Q102" s="4" t="str">
        <f t="shared" si="15"/>
        <v/>
      </c>
      <c r="R102" s="95" t="str">
        <f>IF(OR(ISBLANK(Data[[#This Row],[1 Assessed]]),ISBLANK(Data[[#This Row],[Comp]]),Data[[#This Row],[Comp]]=0),"",Data[[#This Row],[1 Assessed]]/Data[[#This Row],[Comp]])</f>
        <v/>
      </c>
      <c r="S102" s="95" t="str">
        <f>IF(OR(ISBLANK(Data[[#This Row],[1 Proficient]]),ISBLANK(Data[[#This Row],[1 Assessed]]),Data[[#This Row],[1 Assessed]]=0),"",Data[[#This Row],[1 Proficient]]/Data[[#This Row],[1 Assessed]])</f>
        <v/>
      </c>
      <c r="T102" s="4" t="str">
        <f t="shared" si="16"/>
        <v/>
      </c>
      <c r="U102" s="1" t="str">
        <f>IF(OR(ISBLANK(Data[[#This Row],[2 Assessed]]),ISBLANK(Data[[#This Row],[Comp]]),Data[[#This Row],[Comp]]=0),"",Data[[#This Row],[2 Assessed]]/Data[[#This Row],[Comp]])</f>
        <v/>
      </c>
      <c r="V102" s="1" t="str">
        <f>IF(OR(ISBLANK(Data[[#This Row],[2 Proficient]]),ISBLANK(Data[[#This Row],[2 Assessed]]),Data[[#This Row],[2 Assessed]]=0),"",Data[[#This Row],[2 Proficient]]/Data[[#This Row],[2 Assessed]])</f>
        <v/>
      </c>
      <c r="W102" s="4" t="str">
        <f t="shared" si="17"/>
        <v/>
      </c>
      <c r="X102" s="1" t="str">
        <f>IF(OR(ISBLANK(Data[[#This Row],[3 Assessed]]),ISBLANK(Data[[#This Row],[Comp]]),Data[[#This Row],[Comp]]=0),"",Data[[#This Row],[3 Assessed]]/Data[[#This Row],[Comp]])</f>
        <v/>
      </c>
      <c r="Y102" s="1" t="str">
        <f>IF(OR(ISBLANK(Data[[#This Row],[3 Proficient]]),ISBLANK(Data[[#This Row],[3 Assessed]]),Data[[#This Row],[3 Assessed]]=0),"",Data[[#This Row],[3 Proficient]]/Data[[#This Row],[3 Assessed]])</f>
        <v/>
      </c>
      <c r="Z102" s="95" t="str">
        <f>IF(OR(ISBLANK(Data[[#This Row],[Enr]]),ISBLANK(Data[[#This Row],[Comp]])),"",Data[[#This Row],[Comp]]/Data[[#This Row],[Enr]])</f>
        <v/>
      </c>
    </row>
    <row r="103" spans="1:26" x14ac:dyDescent="0.25">
      <c r="A103" s="15"/>
      <c r="B103" s="13"/>
      <c r="C103" s="79"/>
      <c r="D103" s="14"/>
      <c r="E103" s="80"/>
      <c r="F103" s="81"/>
      <c r="G103" s="79"/>
      <c r="H103" s="81"/>
      <c r="I103" s="82"/>
      <c r="J103" s="83"/>
      <c r="K103" s="90" t="str">
        <f>IF(AND(ISBLANK(Data[[#This Row],[1 Assessed]]),ISBLANK(Data[[#This Row],[2 Assessed]]),ISBLANK(Data[[#This Row],[3 Assessed]])),"",AVERAGE(Data[[#This Row],[1 Assessed]],Data[[#This Row],[2 Assessed]]))</f>
        <v/>
      </c>
      <c r="L103" s="84" t="str">
        <f>IF(AND(ISBLANK(Data[[#This Row],[1 Proficient]]),ISBLANK(Data[[#This Row],[2 Proficient]]),ISBLANK(Data[[#This Row],[3 Proficient]])),"",AVERAGE(Data[[#This Row],[1 Proficient]],Data[[#This Row],[2 Proficient]],Data[[#This Row],[3 Proficient]]))</f>
        <v/>
      </c>
      <c r="M103" s="15"/>
      <c r="N103" s="4">
        <f t="shared" si="12"/>
        <v>0</v>
      </c>
      <c r="O103" s="4">
        <f t="shared" si="13"/>
        <v>0</v>
      </c>
      <c r="P103" s="4">
        <f t="shared" si="14"/>
        <v>0</v>
      </c>
      <c r="Q103" s="4" t="str">
        <f t="shared" si="15"/>
        <v/>
      </c>
      <c r="R103" s="95" t="str">
        <f>IF(OR(ISBLANK(Data[[#This Row],[1 Assessed]]),ISBLANK(Data[[#This Row],[Comp]]),Data[[#This Row],[Comp]]=0),"",Data[[#This Row],[1 Assessed]]/Data[[#This Row],[Comp]])</f>
        <v/>
      </c>
      <c r="S103" s="95" t="str">
        <f>IF(OR(ISBLANK(Data[[#This Row],[1 Proficient]]),ISBLANK(Data[[#This Row],[1 Assessed]]),Data[[#This Row],[1 Assessed]]=0),"",Data[[#This Row],[1 Proficient]]/Data[[#This Row],[1 Assessed]])</f>
        <v/>
      </c>
      <c r="T103" s="4" t="str">
        <f t="shared" si="16"/>
        <v/>
      </c>
      <c r="U103" s="1" t="str">
        <f>IF(OR(ISBLANK(Data[[#This Row],[2 Assessed]]),ISBLANK(Data[[#This Row],[Comp]]),Data[[#This Row],[Comp]]=0),"",Data[[#This Row],[2 Assessed]]/Data[[#This Row],[Comp]])</f>
        <v/>
      </c>
      <c r="V103" s="1" t="str">
        <f>IF(OR(ISBLANK(Data[[#This Row],[2 Proficient]]),ISBLANK(Data[[#This Row],[2 Assessed]]),Data[[#This Row],[2 Assessed]]=0),"",Data[[#This Row],[2 Proficient]]/Data[[#This Row],[2 Assessed]])</f>
        <v/>
      </c>
      <c r="W103" s="4" t="str">
        <f t="shared" si="17"/>
        <v/>
      </c>
      <c r="X103" s="1" t="str">
        <f>IF(OR(ISBLANK(Data[[#This Row],[3 Assessed]]),ISBLANK(Data[[#This Row],[Comp]]),Data[[#This Row],[Comp]]=0),"",Data[[#This Row],[3 Assessed]]/Data[[#This Row],[Comp]])</f>
        <v/>
      </c>
      <c r="Y103" s="1" t="str">
        <f>IF(OR(ISBLANK(Data[[#This Row],[3 Proficient]]),ISBLANK(Data[[#This Row],[3 Assessed]]),Data[[#This Row],[3 Assessed]]=0),"",Data[[#This Row],[3 Proficient]]/Data[[#This Row],[3 Assessed]])</f>
        <v/>
      </c>
      <c r="Z103" s="95" t="str">
        <f>IF(OR(ISBLANK(Data[[#This Row],[Enr]]),ISBLANK(Data[[#This Row],[Comp]])),"",Data[[#This Row],[Comp]]/Data[[#This Row],[Enr]])</f>
        <v/>
      </c>
    </row>
    <row r="104" spans="1:26" x14ac:dyDescent="0.25">
      <c r="A104" s="15"/>
      <c r="B104" s="13"/>
      <c r="C104" s="79"/>
      <c r="D104" s="14"/>
      <c r="E104" s="80"/>
      <c r="F104" s="81"/>
      <c r="G104" s="79"/>
      <c r="H104" s="81"/>
      <c r="I104" s="82"/>
      <c r="J104" s="83"/>
      <c r="K104" s="90" t="str">
        <f>IF(AND(ISBLANK(Data[[#This Row],[1 Assessed]]),ISBLANK(Data[[#This Row],[2 Assessed]]),ISBLANK(Data[[#This Row],[3 Assessed]])),"",AVERAGE(Data[[#This Row],[1 Assessed]],Data[[#This Row],[2 Assessed]]))</f>
        <v/>
      </c>
      <c r="L104" s="84" t="str">
        <f>IF(AND(ISBLANK(Data[[#This Row],[1 Proficient]]),ISBLANK(Data[[#This Row],[2 Proficient]]),ISBLANK(Data[[#This Row],[3 Proficient]])),"",AVERAGE(Data[[#This Row],[1 Proficient]],Data[[#This Row],[2 Proficient]],Data[[#This Row],[3 Proficient]]))</f>
        <v/>
      </c>
      <c r="M104" s="15"/>
      <c r="N104" s="4">
        <f t="shared" si="12"/>
        <v>0</v>
      </c>
      <c r="O104" s="4">
        <f t="shared" si="13"/>
        <v>0</v>
      </c>
      <c r="P104" s="4">
        <f t="shared" si="14"/>
        <v>0</v>
      </c>
      <c r="Q104" s="4" t="str">
        <f t="shared" si="15"/>
        <v/>
      </c>
      <c r="R104" s="95" t="str">
        <f>IF(OR(ISBLANK(Data[[#This Row],[1 Assessed]]),ISBLANK(Data[[#This Row],[Comp]]),Data[[#This Row],[Comp]]=0),"",Data[[#This Row],[1 Assessed]]/Data[[#This Row],[Comp]])</f>
        <v/>
      </c>
      <c r="S104" s="95" t="str">
        <f>IF(OR(ISBLANK(Data[[#This Row],[1 Proficient]]),ISBLANK(Data[[#This Row],[1 Assessed]]),Data[[#This Row],[1 Assessed]]=0),"",Data[[#This Row],[1 Proficient]]/Data[[#This Row],[1 Assessed]])</f>
        <v/>
      </c>
      <c r="T104" s="4" t="str">
        <f t="shared" si="16"/>
        <v/>
      </c>
      <c r="U104" s="1" t="str">
        <f>IF(OR(ISBLANK(Data[[#This Row],[2 Assessed]]),ISBLANK(Data[[#This Row],[Comp]]),Data[[#This Row],[Comp]]=0),"",Data[[#This Row],[2 Assessed]]/Data[[#This Row],[Comp]])</f>
        <v/>
      </c>
      <c r="V104" s="1" t="str">
        <f>IF(OR(ISBLANK(Data[[#This Row],[2 Proficient]]),ISBLANK(Data[[#This Row],[2 Assessed]]),Data[[#This Row],[2 Assessed]]=0),"",Data[[#This Row],[2 Proficient]]/Data[[#This Row],[2 Assessed]])</f>
        <v/>
      </c>
      <c r="W104" s="4" t="str">
        <f t="shared" si="17"/>
        <v/>
      </c>
      <c r="X104" s="1" t="str">
        <f>IF(OR(ISBLANK(Data[[#This Row],[3 Assessed]]),ISBLANK(Data[[#This Row],[Comp]]),Data[[#This Row],[Comp]]=0),"",Data[[#This Row],[3 Assessed]]/Data[[#This Row],[Comp]])</f>
        <v/>
      </c>
      <c r="Y104" s="1" t="str">
        <f>IF(OR(ISBLANK(Data[[#This Row],[3 Proficient]]),ISBLANK(Data[[#This Row],[3 Assessed]]),Data[[#This Row],[3 Assessed]]=0),"",Data[[#This Row],[3 Proficient]]/Data[[#This Row],[3 Assessed]])</f>
        <v/>
      </c>
      <c r="Z104" s="95" t="str">
        <f>IF(OR(ISBLANK(Data[[#This Row],[Enr]]),ISBLANK(Data[[#This Row],[Comp]])),"",Data[[#This Row],[Comp]]/Data[[#This Row],[Enr]])</f>
        <v/>
      </c>
    </row>
    <row r="105" spans="1:26" x14ac:dyDescent="0.25">
      <c r="A105" s="15"/>
      <c r="B105" s="13"/>
      <c r="C105" s="79"/>
      <c r="D105" s="14"/>
      <c r="E105" s="80"/>
      <c r="F105" s="81"/>
      <c r="G105" s="79"/>
      <c r="H105" s="81"/>
      <c r="I105" s="82"/>
      <c r="J105" s="83"/>
      <c r="K105" s="90" t="str">
        <f>IF(AND(ISBLANK(Data[[#This Row],[1 Assessed]]),ISBLANK(Data[[#This Row],[2 Assessed]]),ISBLANK(Data[[#This Row],[3 Assessed]])),"",AVERAGE(Data[[#This Row],[1 Assessed]],Data[[#This Row],[2 Assessed]]))</f>
        <v/>
      </c>
      <c r="L105" s="84" t="str">
        <f>IF(AND(ISBLANK(Data[[#This Row],[1 Proficient]]),ISBLANK(Data[[#This Row],[2 Proficient]]),ISBLANK(Data[[#This Row],[3 Proficient]])),"",AVERAGE(Data[[#This Row],[1 Proficient]],Data[[#This Row],[2 Proficient]],Data[[#This Row],[3 Proficient]]))</f>
        <v/>
      </c>
      <c r="M105" s="15"/>
      <c r="N105" s="4">
        <f t="shared" si="12"/>
        <v>0</v>
      </c>
      <c r="O105" s="4">
        <f t="shared" si="13"/>
        <v>0</v>
      </c>
      <c r="P105" s="4">
        <f t="shared" si="14"/>
        <v>0</v>
      </c>
      <c r="Q105" s="4" t="str">
        <f t="shared" si="15"/>
        <v/>
      </c>
      <c r="R105" s="95" t="str">
        <f>IF(OR(ISBLANK(Data[[#This Row],[1 Assessed]]),ISBLANK(Data[[#This Row],[Comp]]),Data[[#This Row],[Comp]]=0),"",Data[[#This Row],[1 Assessed]]/Data[[#This Row],[Comp]])</f>
        <v/>
      </c>
      <c r="S105" s="95" t="str">
        <f>IF(OR(ISBLANK(Data[[#This Row],[1 Proficient]]),ISBLANK(Data[[#This Row],[1 Assessed]]),Data[[#This Row],[1 Assessed]]=0),"",Data[[#This Row],[1 Proficient]]/Data[[#This Row],[1 Assessed]])</f>
        <v/>
      </c>
      <c r="T105" s="4" t="str">
        <f t="shared" si="16"/>
        <v/>
      </c>
      <c r="U105" s="1" t="str">
        <f>IF(OR(ISBLANK(Data[[#This Row],[2 Assessed]]),ISBLANK(Data[[#This Row],[Comp]]),Data[[#This Row],[Comp]]=0),"",Data[[#This Row],[2 Assessed]]/Data[[#This Row],[Comp]])</f>
        <v/>
      </c>
      <c r="V105" s="1" t="str">
        <f>IF(OR(ISBLANK(Data[[#This Row],[2 Proficient]]),ISBLANK(Data[[#This Row],[2 Assessed]]),Data[[#This Row],[2 Assessed]]=0),"",Data[[#This Row],[2 Proficient]]/Data[[#This Row],[2 Assessed]])</f>
        <v/>
      </c>
      <c r="W105" s="4" t="str">
        <f t="shared" si="17"/>
        <v/>
      </c>
      <c r="X105" s="1" t="str">
        <f>IF(OR(ISBLANK(Data[[#This Row],[3 Assessed]]),ISBLANK(Data[[#This Row],[Comp]]),Data[[#This Row],[Comp]]=0),"",Data[[#This Row],[3 Assessed]]/Data[[#This Row],[Comp]])</f>
        <v/>
      </c>
      <c r="Y105" s="1" t="str">
        <f>IF(OR(ISBLANK(Data[[#This Row],[3 Proficient]]),ISBLANK(Data[[#This Row],[3 Assessed]]),Data[[#This Row],[3 Assessed]]=0),"",Data[[#This Row],[3 Proficient]]/Data[[#This Row],[3 Assessed]])</f>
        <v/>
      </c>
      <c r="Z105" s="95" t="str">
        <f>IF(OR(ISBLANK(Data[[#This Row],[Enr]]),ISBLANK(Data[[#This Row],[Comp]])),"",Data[[#This Row],[Comp]]/Data[[#This Row],[Enr]])</f>
        <v/>
      </c>
    </row>
    <row r="106" spans="1:26" x14ac:dyDescent="0.25">
      <c r="A106" s="15"/>
      <c r="B106" s="13"/>
      <c r="C106" s="79"/>
      <c r="D106" s="14"/>
      <c r="E106" s="80"/>
      <c r="F106" s="81"/>
      <c r="G106" s="79"/>
      <c r="H106" s="81"/>
      <c r="I106" s="82"/>
      <c r="J106" s="83"/>
      <c r="K106" s="90" t="str">
        <f>IF(AND(ISBLANK(Data[[#This Row],[1 Assessed]]),ISBLANK(Data[[#This Row],[2 Assessed]]),ISBLANK(Data[[#This Row],[3 Assessed]])),"",AVERAGE(Data[[#This Row],[1 Assessed]],Data[[#This Row],[2 Assessed]]))</f>
        <v/>
      </c>
      <c r="L106" s="84" t="str">
        <f>IF(AND(ISBLANK(Data[[#This Row],[1 Proficient]]),ISBLANK(Data[[#This Row],[2 Proficient]]),ISBLANK(Data[[#This Row],[3 Proficient]])),"",AVERAGE(Data[[#This Row],[1 Proficient]],Data[[#This Row],[2 Proficient]],Data[[#This Row],[3 Proficient]]))</f>
        <v/>
      </c>
      <c r="M106" s="15"/>
      <c r="N106" s="4">
        <f t="shared" si="12"/>
        <v>0</v>
      </c>
      <c r="O106" s="4">
        <f t="shared" si="13"/>
        <v>0</v>
      </c>
      <c r="P106" s="4">
        <f t="shared" si="14"/>
        <v>0</v>
      </c>
      <c r="Q106" s="4" t="str">
        <f t="shared" si="15"/>
        <v/>
      </c>
      <c r="R106" s="95" t="str">
        <f>IF(OR(ISBLANK(Data[[#This Row],[1 Assessed]]),ISBLANK(Data[[#This Row],[Comp]]),Data[[#This Row],[Comp]]=0),"",Data[[#This Row],[1 Assessed]]/Data[[#This Row],[Comp]])</f>
        <v/>
      </c>
      <c r="S106" s="95" t="str">
        <f>IF(OR(ISBLANK(Data[[#This Row],[1 Proficient]]),ISBLANK(Data[[#This Row],[1 Assessed]]),Data[[#This Row],[1 Assessed]]=0),"",Data[[#This Row],[1 Proficient]]/Data[[#This Row],[1 Assessed]])</f>
        <v/>
      </c>
      <c r="T106" s="4" t="str">
        <f t="shared" si="16"/>
        <v/>
      </c>
      <c r="U106" s="1" t="str">
        <f>IF(OR(ISBLANK(Data[[#This Row],[2 Assessed]]),ISBLANK(Data[[#This Row],[Comp]]),Data[[#This Row],[Comp]]=0),"",Data[[#This Row],[2 Assessed]]/Data[[#This Row],[Comp]])</f>
        <v/>
      </c>
      <c r="V106" s="1" t="str">
        <f>IF(OR(ISBLANK(Data[[#This Row],[2 Proficient]]),ISBLANK(Data[[#This Row],[2 Assessed]]),Data[[#This Row],[2 Assessed]]=0),"",Data[[#This Row],[2 Proficient]]/Data[[#This Row],[2 Assessed]])</f>
        <v/>
      </c>
      <c r="W106" s="4" t="str">
        <f t="shared" si="17"/>
        <v/>
      </c>
      <c r="X106" s="1" t="str">
        <f>IF(OR(ISBLANK(Data[[#This Row],[3 Assessed]]),ISBLANK(Data[[#This Row],[Comp]]),Data[[#This Row],[Comp]]=0),"",Data[[#This Row],[3 Assessed]]/Data[[#This Row],[Comp]])</f>
        <v/>
      </c>
      <c r="Y106" s="1" t="str">
        <f>IF(OR(ISBLANK(Data[[#This Row],[3 Proficient]]),ISBLANK(Data[[#This Row],[3 Assessed]]),Data[[#This Row],[3 Assessed]]=0),"",Data[[#This Row],[3 Proficient]]/Data[[#This Row],[3 Assessed]])</f>
        <v/>
      </c>
      <c r="Z106" s="95" t="str">
        <f>IF(OR(ISBLANK(Data[[#This Row],[Enr]]),ISBLANK(Data[[#This Row],[Comp]])),"",Data[[#This Row],[Comp]]/Data[[#This Row],[Enr]])</f>
        <v/>
      </c>
    </row>
    <row r="107" spans="1:26" x14ac:dyDescent="0.25">
      <c r="A107" s="15"/>
      <c r="B107" s="13"/>
      <c r="C107" s="79"/>
      <c r="D107" s="14"/>
      <c r="E107" s="80"/>
      <c r="F107" s="81"/>
      <c r="G107" s="79"/>
      <c r="H107" s="81"/>
      <c r="I107" s="82"/>
      <c r="J107" s="83"/>
      <c r="K107" s="90" t="str">
        <f>IF(AND(ISBLANK(Data[[#This Row],[1 Assessed]]),ISBLANK(Data[[#This Row],[2 Assessed]]),ISBLANK(Data[[#This Row],[3 Assessed]])),"",AVERAGE(Data[[#This Row],[1 Assessed]],Data[[#This Row],[2 Assessed]]))</f>
        <v/>
      </c>
      <c r="L107" s="84" t="str">
        <f>IF(AND(ISBLANK(Data[[#This Row],[1 Proficient]]),ISBLANK(Data[[#This Row],[2 Proficient]]),ISBLANK(Data[[#This Row],[3 Proficient]])),"",AVERAGE(Data[[#This Row],[1 Proficient]],Data[[#This Row],[2 Proficient]],Data[[#This Row],[3 Proficient]]))</f>
        <v/>
      </c>
      <c r="M107" s="15"/>
      <c r="N107" s="4">
        <f t="shared" si="12"/>
        <v>0</v>
      </c>
      <c r="O107" s="4">
        <f t="shared" si="13"/>
        <v>0</v>
      </c>
      <c r="P107" s="4">
        <f t="shared" si="14"/>
        <v>0</v>
      </c>
      <c r="Q107" s="4" t="str">
        <f t="shared" si="15"/>
        <v/>
      </c>
      <c r="R107" s="95" t="str">
        <f>IF(OR(ISBLANK(Data[[#This Row],[1 Assessed]]),ISBLANK(Data[[#This Row],[Comp]]),Data[[#This Row],[Comp]]=0),"",Data[[#This Row],[1 Assessed]]/Data[[#This Row],[Comp]])</f>
        <v/>
      </c>
      <c r="S107" s="95" t="str">
        <f>IF(OR(ISBLANK(Data[[#This Row],[1 Proficient]]),ISBLANK(Data[[#This Row],[1 Assessed]]),Data[[#This Row],[1 Assessed]]=0),"",Data[[#This Row],[1 Proficient]]/Data[[#This Row],[1 Assessed]])</f>
        <v/>
      </c>
      <c r="T107" s="4" t="str">
        <f t="shared" si="16"/>
        <v/>
      </c>
      <c r="U107" s="1" t="str">
        <f>IF(OR(ISBLANK(Data[[#This Row],[2 Assessed]]),ISBLANK(Data[[#This Row],[Comp]]),Data[[#This Row],[Comp]]=0),"",Data[[#This Row],[2 Assessed]]/Data[[#This Row],[Comp]])</f>
        <v/>
      </c>
      <c r="V107" s="1" t="str">
        <f>IF(OR(ISBLANK(Data[[#This Row],[2 Proficient]]),ISBLANK(Data[[#This Row],[2 Assessed]]),Data[[#This Row],[2 Assessed]]=0),"",Data[[#This Row],[2 Proficient]]/Data[[#This Row],[2 Assessed]])</f>
        <v/>
      </c>
      <c r="W107" s="4" t="str">
        <f t="shared" si="17"/>
        <v/>
      </c>
      <c r="X107" s="1" t="str">
        <f>IF(OR(ISBLANK(Data[[#This Row],[3 Assessed]]),ISBLANK(Data[[#This Row],[Comp]]),Data[[#This Row],[Comp]]=0),"",Data[[#This Row],[3 Assessed]]/Data[[#This Row],[Comp]])</f>
        <v/>
      </c>
      <c r="Y107" s="1" t="str">
        <f>IF(OR(ISBLANK(Data[[#This Row],[3 Proficient]]),ISBLANK(Data[[#This Row],[3 Assessed]]),Data[[#This Row],[3 Assessed]]=0),"",Data[[#This Row],[3 Proficient]]/Data[[#This Row],[3 Assessed]])</f>
        <v/>
      </c>
      <c r="Z107" s="95" t="str">
        <f>IF(OR(ISBLANK(Data[[#This Row],[Enr]]),ISBLANK(Data[[#This Row],[Comp]])),"",Data[[#This Row],[Comp]]/Data[[#This Row],[Enr]])</f>
        <v/>
      </c>
    </row>
    <row r="108" spans="1:26" x14ac:dyDescent="0.25">
      <c r="A108" s="15"/>
      <c r="B108" s="13"/>
      <c r="C108" s="79"/>
      <c r="D108" s="14"/>
      <c r="E108" s="80"/>
      <c r="F108" s="81"/>
      <c r="G108" s="79"/>
      <c r="H108" s="81"/>
      <c r="I108" s="82"/>
      <c r="J108" s="83"/>
      <c r="K108" s="90" t="str">
        <f>IF(AND(ISBLANK(Data[[#This Row],[1 Assessed]]),ISBLANK(Data[[#This Row],[2 Assessed]]),ISBLANK(Data[[#This Row],[3 Assessed]])),"",AVERAGE(Data[[#This Row],[1 Assessed]],Data[[#This Row],[2 Assessed]]))</f>
        <v/>
      </c>
      <c r="L108" s="84" t="str">
        <f>IF(AND(ISBLANK(Data[[#This Row],[1 Proficient]]),ISBLANK(Data[[#This Row],[2 Proficient]]),ISBLANK(Data[[#This Row],[3 Proficient]])),"",AVERAGE(Data[[#This Row],[1 Proficient]],Data[[#This Row],[2 Proficient]],Data[[#This Row],[3 Proficient]]))</f>
        <v/>
      </c>
      <c r="M108" s="15"/>
      <c r="N108" s="4">
        <f t="shared" si="12"/>
        <v>0</v>
      </c>
      <c r="O108" s="4">
        <f t="shared" si="13"/>
        <v>0</v>
      </c>
      <c r="P108" s="4">
        <f t="shared" si="14"/>
        <v>0</v>
      </c>
      <c r="Q108" s="4" t="str">
        <f t="shared" si="15"/>
        <v/>
      </c>
      <c r="R108" s="95" t="str">
        <f>IF(OR(ISBLANK(Data[[#This Row],[1 Assessed]]),ISBLANK(Data[[#This Row],[Comp]]),Data[[#This Row],[Comp]]=0),"",Data[[#This Row],[1 Assessed]]/Data[[#This Row],[Comp]])</f>
        <v/>
      </c>
      <c r="S108" s="95" t="str">
        <f>IF(OR(ISBLANK(Data[[#This Row],[1 Proficient]]),ISBLANK(Data[[#This Row],[1 Assessed]]),Data[[#This Row],[1 Assessed]]=0),"",Data[[#This Row],[1 Proficient]]/Data[[#This Row],[1 Assessed]])</f>
        <v/>
      </c>
      <c r="T108" s="4" t="str">
        <f t="shared" si="16"/>
        <v/>
      </c>
      <c r="U108" s="1" t="str">
        <f>IF(OR(ISBLANK(Data[[#This Row],[2 Assessed]]),ISBLANK(Data[[#This Row],[Comp]]),Data[[#This Row],[Comp]]=0),"",Data[[#This Row],[2 Assessed]]/Data[[#This Row],[Comp]])</f>
        <v/>
      </c>
      <c r="V108" s="1" t="str">
        <f>IF(OR(ISBLANK(Data[[#This Row],[2 Proficient]]),ISBLANK(Data[[#This Row],[2 Assessed]]),Data[[#This Row],[2 Assessed]]=0),"",Data[[#This Row],[2 Proficient]]/Data[[#This Row],[2 Assessed]])</f>
        <v/>
      </c>
      <c r="W108" s="4" t="str">
        <f t="shared" si="17"/>
        <v/>
      </c>
      <c r="X108" s="1" t="str">
        <f>IF(OR(ISBLANK(Data[[#This Row],[3 Assessed]]),ISBLANK(Data[[#This Row],[Comp]]),Data[[#This Row],[Comp]]=0),"",Data[[#This Row],[3 Assessed]]/Data[[#This Row],[Comp]])</f>
        <v/>
      </c>
      <c r="Y108" s="1" t="str">
        <f>IF(OR(ISBLANK(Data[[#This Row],[3 Proficient]]),ISBLANK(Data[[#This Row],[3 Assessed]]),Data[[#This Row],[3 Assessed]]=0),"",Data[[#This Row],[3 Proficient]]/Data[[#This Row],[3 Assessed]])</f>
        <v/>
      </c>
      <c r="Z108" s="95" t="str">
        <f>IF(OR(ISBLANK(Data[[#This Row],[Enr]]),ISBLANK(Data[[#This Row],[Comp]])),"",Data[[#This Row],[Comp]]/Data[[#This Row],[Enr]])</f>
        <v/>
      </c>
    </row>
    <row r="109" spans="1:26" x14ac:dyDescent="0.25">
      <c r="A109" s="15"/>
      <c r="B109" s="13"/>
      <c r="C109" s="79"/>
      <c r="D109" s="14"/>
      <c r="E109" s="80"/>
      <c r="F109" s="81"/>
      <c r="G109" s="79"/>
      <c r="H109" s="81"/>
      <c r="I109" s="82"/>
      <c r="J109" s="83"/>
      <c r="K109" s="90" t="str">
        <f>IF(AND(ISBLANK(Data[[#This Row],[1 Assessed]]),ISBLANK(Data[[#This Row],[2 Assessed]]),ISBLANK(Data[[#This Row],[3 Assessed]])),"",AVERAGE(Data[[#This Row],[1 Assessed]],Data[[#This Row],[2 Assessed]]))</f>
        <v/>
      </c>
      <c r="L109" s="84" t="str">
        <f>IF(AND(ISBLANK(Data[[#This Row],[1 Proficient]]),ISBLANK(Data[[#This Row],[2 Proficient]]),ISBLANK(Data[[#This Row],[3 Proficient]])),"",AVERAGE(Data[[#This Row],[1 Proficient]],Data[[#This Row],[2 Proficient]],Data[[#This Row],[3 Proficient]]))</f>
        <v/>
      </c>
      <c r="M109" s="15"/>
      <c r="N109" s="4">
        <f t="shared" si="12"/>
        <v>0</v>
      </c>
      <c r="O109" s="4">
        <f t="shared" si="13"/>
        <v>0</v>
      </c>
      <c r="P109" s="4">
        <f t="shared" si="14"/>
        <v>0</v>
      </c>
      <c r="Q109" s="4" t="str">
        <f t="shared" si="15"/>
        <v/>
      </c>
      <c r="R109" s="95" t="str">
        <f>IF(OR(ISBLANK(Data[[#This Row],[1 Assessed]]),ISBLANK(Data[[#This Row],[Comp]]),Data[[#This Row],[Comp]]=0),"",Data[[#This Row],[1 Assessed]]/Data[[#This Row],[Comp]])</f>
        <v/>
      </c>
      <c r="S109" s="95" t="str">
        <f>IF(OR(ISBLANK(Data[[#This Row],[1 Proficient]]),ISBLANK(Data[[#This Row],[1 Assessed]]),Data[[#This Row],[1 Assessed]]=0),"",Data[[#This Row],[1 Proficient]]/Data[[#This Row],[1 Assessed]])</f>
        <v/>
      </c>
      <c r="T109" s="4" t="str">
        <f t="shared" si="16"/>
        <v/>
      </c>
      <c r="U109" s="1" t="str">
        <f>IF(OR(ISBLANK(Data[[#This Row],[2 Assessed]]),ISBLANK(Data[[#This Row],[Comp]]),Data[[#This Row],[Comp]]=0),"",Data[[#This Row],[2 Assessed]]/Data[[#This Row],[Comp]])</f>
        <v/>
      </c>
      <c r="V109" s="1" t="str">
        <f>IF(OR(ISBLANK(Data[[#This Row],[2 Proficient]]),ISBLANK(Data[[#This Row],[2 Assessed]]),Data[[#This Row],[2 Assessed]]=0),"",Data[[#This Row],[2 Proficient]]/Data[[#This Row],[2 Assessed]])</f>
        <v/>
      </c>
      <c r="W109" s="4" t="str">
        <f t="shared" si="17"/>
        <v/>
      </c>
      <c r="X109" s="1" t="str">
        <f>IF(OR(ISBLANK(Data[[#This Row],[3 Assessed]]),ISBLANK(Data[[#This Row],[Comp]]),Data[[#This Row],[Comp]]=0),"",Data[[#This Row],[3 Assessed]]/Data[[#This Row],[Comp]])</f>
        <v/>
      </c>
      <c r="Y109" s="1" t="str">
        <f>IF(OR(ISBLANK(Data[[#This Row],[3 Proficient]]),ISBLANK(Data[[#This Row],[3 Assessed]]),Data[[#This Row],[3 Assessed]]=0),"",Data[[#This Row],[3 Proficient]]/Data[[#This Row],[3 Assessed]])</f>
        <v/>
      </c>
      <c r="Z109" s="95" t="str">
        <f>IF(OR(ISBLANK(Data[[#This Row],[Enr]]),ISBLANK(Data[[#This Row],[Comp]])),"",Data[[#This Row],[Comp]]/Data[[#This Row],[Enr]])</f>
        <v/>
      </c>
    </row>
    <row r="110" spans="1:26" x14ac:dyDescent="0.25">
      <c r="A110" s="15"/>
      <c r="B110" s="13"/>
      <c r="C110" s="79"/>
      <c r="D110" s="14"/>
      <c r="E110" s="80"/>
      <c r="F110" s="81"/>
      <c r="G110" s="79"/>
      <c r="H110" s="81"/>
      <c r="I110" s="82"/>
      <c r="J110" s="83"/>
      <c r="K110" s="90" t="str">
        <f>IF(AND(ISBLANK(Data[[#This Row],[1 Assessed]]),ISBLANK(Data[[#This Row],[2 Assessed]]),ISBLANK(Data[[#This Row],[3 Assessed]])),"",AVERAGE(Data[[#This Row],[1 Assessed]],Data[[#This Row],[2 Assessed]]))</f>
        <v/>
      </c>
      <c r="L110" s="84" t="str">
        <f>IF(AND(ISBLANK(Data[[#This Row],[1 Proficient]]),ISBLANK(Data[[#This Row],[2 Proficient]]),ISBLANK(Data[[#This Row],[3 Proficient]])),"",AVERAGE(Data[[#This Row],[1 Proficient]],Data[[#This Row],[2 Proficient]],Data[[#This Row],[3 Proficient]]))</f>
        <v/>
      </c>
      <c r="M110" s="15"/>
      <c r="N110" s="4">
        <f t="shared" si="12"/>
        <v>0</v>
      </c>
      <c r="O110" s="4">
        <f t="shared" si="13"/>
        <v>0</v>
      </c>
      <c r="P110" s="4">
        <f t="shared" si="14"/>
        <v>0</v>
      </c>
      <c r="Q110" s="4" t="str">
        <f t="shared" si="15"/>
        <v/>
      </c>
      <c r="R110" s="95" t="str">
        <f>IF(OR(ISBLANK(Data[[#This Row],[1 Assessed]]),ISBLANK(Data[[#This Row],[Comp]]),Data[[#This Row],[Comp]]=0),"",Data[[#This Row],[1 Assessed]]/Data[[#This Row],[Comp]])</f>
        <v/>
      </c>
      <c r="S110" s="95" t="str">
        <f>IF(OR(ISBLANK(Data[[#This Row],[1 Proficient]]),ISBLANK(Data[[#This Row],[1 Assessed]]),Data[[#This Row],[1 Assessed]]=0),"",Data[[#This Row],[1 Proficient]]/Data[[#This Row],[1 Assessed]])</f>
        <v/>
      </c>
      <c r="T110" s="4" t="str">
        <f t="shared" si="16"/>
        <v/>
      </c>
      <c r="U110" s="1" t="str">
        <f>IF(OR(ISBLANK(Data[[#This Row],[2 Assessed]]),ISBLANK(Data[[#This Row],[Comp]]),Data[[#This Row],[Comp]]=0),"",Data[[#This Row],[2 Assessed]]/Data[[#This Row],[Comp]])</f>
        <v/>
      </c>
      <c r="V110" s="1" t="str">
        <f>IF(OR(ISBLANK(Data[[#This Row],[2 Proficient]]),ISBLANK(Data[[#This Row],[2 Assessed]]),Data[[#This Row],[2 Assessed]]=0),"",Data[[#This Row],[2 Proficient]]/Data[[#This Row],[2 Assessed]])</f>
        <v/>
      </c>
      <c r="W110" s="4" t="str">
        <f t="shared" si="17"/>
        <v/>
      </c>
      <c r="X110" s="1" t="str">
        <f>IF(OR(ISBLANK(Data[[#This Row],[3 Assessed]]),ISBLANK(Data[[#This Row],[Comp]]),Data[[#This Row],[Comp]]=0),"",Data[[#This Row],[3 Assessed]]/Data[[#This Row],[Comp]])</f>
        <v/>
      </c>
      <c r="Y110" s="1" t="str">
        <f>IF(OR(ISBLANK(Data[[#This Row],[3 Proficient]]),ISBLANK(Data[[#This Row],[3 Assessed]]),Data[[#This Row],[3 Assessed]]=0),"",Data[[#This Row],[3 Proficient]]/Data[[#This Row],[3 Assessed]])</f>
        <v/>
      </c>
      <c r="Z110" s="95" t="str">
        <f>IF(OR(ISBLANK(Data[[#This Row],[Enr]]),ISBLANK(Data[[#This Row],[Comp]])),"",Data[[#This Row],[Comp]]/Data[[#This Row],[Enr]])</f>
        <v/>
      </c>
    </row>
    <row r="111" spans="1:26" x14ac:dyDescent="0.25">
      <c r="A111" s="15"/>
      <c r="B111" s="13"/>
      <c r="C111" s="79"/>
      <c r="D111" s="14"/>
      <c r="E111" s="80"/>
      <c r="F111" s="81"/>
      <c r="G111" s="79"/>
      <c r="H111" s="81"/>
      <c r="I111" s="82"/>
      <c r="J111" s="83"/>
      <c r="K111" s="90" t="str">
        <f>IF(AND(ISBLANK(Data[[#This Row],[1 Assessed]]),ISBLANK(Data[[#This Row],[2 Assessed]]),ISBLANK(Data[[#This Row],[3 Assessed]])),"",AVERAGE(Data[[#This Row],[1 Assessed]],Data[[#This Row],[2 Assessed]]))</f>
        <v/>
      </c>
      <c r="L111" s="84" t="str">
        <f>IF(AND(ISBLANK(Data[[#This Row],[1 Proficient]]),ISBLANK(Data[[#This Row],[2 Proficient]]),ISBLANK(Data[[#This Row],[3 Proficient]])),"",AVERAGE(Data[[#This Row],[1 Proficient]],Data[[#This Row],[2 Proficient]],Data[[#This Row],[3 Proficient]]))</f>
        <v/>
      </c>
      <c r="M111" s="15"/>
      <c r="N111" s="4">
        <f t="shared" si="12"/>
        <v>0</v>
      </c>
      <c r="O111" s="4">
        <f t="shared" si="13"/>
        <v>0</v>
      </c>
      <c r="P111" s="4">
        <f t="shared" si="14"/>
        <v>0</v>
      </c>
      <c r="Q111" s="4" t="str">
        <f t="shared" si="15"/>
        <v/>
      </c>
      <c r="R111" s="95" t="str">
        <f>IF(OR(ISBLANK(Data[[#This Row],[1 Assessed]]),ISBLANK(Data[[#This Row],[Comp]]),Data[[#This Row],[Comp]]=0),"",Data[[#This Row],[1 Assessed]]/Data[[#This Row],[Comp]])</f>
        <v/>
      </c>
      <c r="S111" s="95" t="str">
        <f>IF(OR(ISBLANK(Data[[#This Row],[1 Proficient]]),ISBLANK(Data[[#This Row],[1 Assessed]]),Data[[#This Row],[1 Assessed]]=0),"",Data[[#This Row],[1 Proficient]]/Data[[#This Row],[1 Assessed]])</f>
        <v/>
      </c>
      <c r="T111" s="4" t="str">
        <f t="shared" si="16"/>
        <v/>
      </c>
      <c r="U111" s="1" t="str">
        <f>IF(OR(ISBLANK(Data[[#This Row],[2 Assessed]]),ISBLANK(Data[[#This Row],[Comp]]),Data[[#This Row],[Comp]]=0),"",Data[[#This Row],[2 Assessed]]/Data[[#This Row],[Comp]])</f>
        <v/>
      </c>
      <c r="V111" s="1" t="str">
        <f>IF(OR(ISBLANK(Data[[#This Row],[2 Proficient]]),ISBLANK(Data[[#This Row],[2 Assessed]]),Data[[#This Row],[2 Assessed]]=0),"",Data[[#This Row],[2 Proficient]]/Data[[#This Row],[2 Assessed]])</f>
        <v/>
      </c>
      <c r="W111" s="4" t="str">
        <f t="shared" si="17"/>
        <v/>
      </c>
      <c r="X111" s="1" t="str">
        <f>IF(OR(ISBLANK(Data[[#This Row],[3 Assessed]]),ISBLANK(Data[[#This Row],[Comp]]),Data[[#This Row],[Comp]]=0),"",Data[[#This Row],[3 Assessed]]/Data[[#This Row],[Comp]])</f>
        <v/>
      </c>
      <c r="Y111" s="1" t="str">
        <f>IF(OR(ISBLANK(Data[[#This Row],[3 Proficient]]),ISBLANK(Data[[#This Row],[3 Assessed]]),Data[[#This Row],[3 Assessed]]=0),"",Data[[#This Row],[3 Proficient]]/Data[[#This Row],[3 Assessed]])</f>
        <v/>
      </c>
      <c r="Z111" s="95" t="str">
        <f>IF(OR(ISBLANK(Data[[#This Row],[Enr]]),ISBLANK(Data[[#This Row],[Comp]])),"",Data[[#This Row],[Comp]]/Data[[#This Row],[Enr]])</f>
        <v/>
      </c>
    </row>
    <row r="112" spans="1:26" x14ac:dyDescent="0.25">
      <c r="A112" s="15"/>
      <c r="B112" s="13"/>
      <c r="C112" s="79"/>
      <c r="D112" s="14"/>
      <c r="E112" s="80"/>
      <c r="F112" s="81"/>
      <c r="G112" s="79"/>
      <c r="H112" s="81"/>
      <c r="I112" s="82"/>
      <c r="J112" s="83"/>
      <c r="K112" s="90" t="str">
        <f>IF(AND(ISBLANK(Data[[#This Row],[1 Assessed]]),ISBLANK(Data[[#This Row],[2 Assessed]]),ISBLANK(Data[[#This Row],[3 Assessed]])),"",AVERAGE(Data[[#This Row],[1 Assessed]],Data[[#This Row],[2 Assessed]]))</f>
        <v/>
      </c>
      <c r="L112" s="84" t="str">
        <f>IF(AND(ISBLANK(Data[[#This Row],[1 Proficient]]),ISBLANK(Data[[#This Row],[2 Proficient]]),ISBLANK(Data[[#This Row],[3 Proficient]])),"",AVERAGE(Data[[#This Row],[1 Proficient]],Data[[#This Row],[2 Proficient]],Data[[#This Row],[3 Proficient]]))</f>
        <v/>
      </c>
      <c r="M112" s="15"/>
      <c r="N112" s="4">
        <f t="shared" si="12"/>
        <v>0</v>
      </c>
      <c r="O112" s="4">
        <f t="shared" si="13"/>
        <v>0</v>
      </c>
      <c r="P112" s="4">
        <f t="shared" si="14"/>
        <v>0</v>
      </c>
      <c r="Q112" s="4" t="str">
        <f t="shared" si="15"/>
        <v/>
      </c>
      <c r="R112" s="95" t="str">
        <f>IF(OR(ISBLANK(Data[[#This Row],[1 Assessed]]),ISBLANK(Data[[#This Row],[Comp]]),Data[[#This Row],[Comp]]=0),"",Data[[#This Row],[1 Assessed]]/Data[[#This Row],[Comp]])</f>
        <v/>
      </c>
      <c r="S112" s="95" t="str">
        <f>IF(OR(ISBLANK(Data[[#This Row],[1 Proficient]]),ISBLANK(Data[[#This Row],[1 Assessed]]),Data[[#This Row],[1 Assessed]]=0),"",Data[[#This Row],[1 Proficient]]/Data[[#This Row],[1 Assessed]])</f>
        <v/>
      </c>
      <c r="T112" s="4" t="str">
        <f t="shared" si="16"/>
        <v/>
      </c>
      <c r="U112" s="1" t="str">
        <f>IF(OR(ISBLANK(Data[[#This Row],[2 Assessed]]),ISBLANK(Data[[#This Row],[Comp]]),Data[[#This Row],[Comp]]=0),"",Data[[#This Row],[2 Assessed]]/Data[[#This Row],[Comp]])</f>
        <v/>
      </c>
      <c r="V112" s="1" t="str">
        <f>IF(OR(ISBLANK(Data[[#This Row],[2 Proficient]]),ISBLANK(Data[[#This Row],[2 Assessed]]),Data[[#This Row],[2 Assessed]]=0),"",Data[[#This Row],[2 Proficient]]/Data[[#This Row],[2 Assessed]])</f>
        <v/>
      </c>
      <c r="W112" s="4" t="str">
        <f t="shared" si="17"/>
        <v/>
      </c>
      <c r="X112" s="1" t="str">
        <f>IF(OR(ISBLANK(Data[[#This Row],[3 Assessed]]),ISBLANK(Data[[#This Row],[Comp]]),Data[[#This Row],[Comp]]=0),"",Data[[#This Row],[3 Assessed]]/Data[[#This Row],[Comp]])</f>
        <v/>
      </c>
      <c r="Y112" s="1" t="str">
        <f>IF(OR(ISBLANK(Data[[#This Row],[3 Proficient]]),ISBLANK(Data[[#This Row],[3 Assessed]]),Data[[#This Row],[3 Assessed]]=0),"",Data[[#This Row],[3 Proficient]]/Data[[#This Row],[3 Assessed]])</f>
        <v/>
      </c>
      <c r="Z112" s="95" t="str">
        <f>IF(OR(ISBLANK(Data[[#This Row],[Enr]]),ISBLANK(Data[[#This Row],[Comp]])),"",Data[[#This Row],[Comp]]/Data[[#This Row],[Enr]])</f>
        <v/>
      </c>
    </row>
    <row r="113" spans="1:12" x14ac:dyDescent="0.25">
      <c r="A113" t="s">
        <v>0</v>
      </c>
      <c r="B113">
        <f>SUBTOTAL(103,Data[Sct])</f>
        <v>0</v>
      </c>
      <c r="C113" s="10">
        <f>SUBTOTAL(109,Data[Enr])</f>
        <v>0</v>
      </c>
      <c r="D113" s="10">
        <f>SUBTOTAL(109,Data[Comp])</f>
        <v>0</v>
      </c>
      <c r="E113" s="72">
        <f>SUBTOTAL(109,Data[1 Assessed])</f>
        <v>0</v>
      </c>
      <c r="F113" s="71">
        <f>SUBTOTAL(109,Data[1 Proficient])</f>
        <v>0</v>
      </c>
      <c r="G113" s="10">
        <f>SUBTOTAL(109,Data[2 Assessed])</f>
        <v>0</v>
      </c>
      <c r="H113" s="71">
        <f>SUBTOTAL(109,Data[2 Proficient])</f>
        <v>0</v>
      </c>
      <c r="I113" s="10">
        <f>SUBTOTAL(109,Data[3 Assessed])</f>
        <v>0</v>
      </c>
      <c r="J113" s="71">
        <f>SUBTOTAL(109,Data[3 Proficient])</f>
        <v>0</v>
      </c>
      <c r="K113" s="11">
        <f>SUBTOTAL(109,Data[Av Assessed])</f>
        <v>0</v>
      </c>
      <c r="L113" s="77">
        <f>SUBTOTAL(109,Data[Av Proficient])</f>
        <v>0</v>
      </c>
    </row>
  </sheetData>
  <sheetProtection sheet="1" objects="1" scenarios="1"/>
  <mergeCells count="10">
    <mergeCell ref="A1:M1"/>
    <mergeCell ref="E10:F10"/>
    <mergeCell ref="G10:H10"/>
    <mergeCell ref="I10:J10"/>
    <mergeCell ref="K10:L10"/>
    <mergeCell ref="A3:E3"/>
    <mergeCell ref="H5:I5"/>
    <mergeCell ref="H6:I6"/>
    <mergeCell ref="H7:I7"/>
    <mergeCell ref="H8:I8"/>
  </mergeCells>
  <dataValidations count="2">
    <dataValidation type="whole" allowBlank="1" showErrorMessage="1" errorTitle="Term Code Error" error="Enter a 4-digit year + 20 (Sp) or 30 (Su1) or 40 (Su2) or 60 (Fa)" sqref="A12:A112" xr:uid="{00000000-0002-0000-0100-000000000000}">
      <formula1>201060</formula1>
      <formula2>202520</formula2>
    </dataValidation>
    <dataValidation type="list" allowBlank="1" showInputMessage="1" showErrorMessage="1" sqref="L9" xr:uid="{00000000-0002-0000-0100-000001000000}">
      <formula1>INDIRECT("Total_Type[Total Type]")</formula1>
    </dataValidation>
  </dataValidations>
  <pageMargins left="0.25" right="0.25" top="0.75" bottom="0.75" header="0.3" footer="0.3"/>
  <pageSetup scale="86" fitToHeight="3" orientation="landscape"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27"/>
  <sheetViews>
    <sheetView showGridLines="0" zoomScaleNormal="100" zoomScaleSheetLayoutView="100" workbookViewId="0">
      <selection activeCell="F7" sqref="F7:F25"/>
    </sheetView>
  </sheetViews>
  <sheetFormatPr defaultRowHeight="15" x14ac:dyDescent="0.25"/>
  <cols>
    <col min="1" max="1" width="25.7109375" customWidth="1"/>
    <col min="2" max="2" width="12.5703125" customWidth="1"/>
    <col min="3" max="3" width="14" customWidth="1"/>
    <col min="4" max="4" width="17.7109375" customWidth="1"/>
    <col min="5" max="5" width="8.7109375" customWidth="1"/>
    <col min="6" max="8" width="25.7109375" customWidth="1"/>
  </cols>
  <sheetData>
    <row r="1" spans="1:7" x14ac:dyDescent="0.25">
      <c r="A1" s="114" t="s">
        <v>61</v>
      </c>
      <c r="B1" s="114"/>
      <c r="C1" s="114"/>
      <c r="D1" s="114"/>
      <c r="E1" s="114"/>
      <c r="F1" s="114"/>
      <c r="G1" s="114"/>
    </row>
    <row r="2" spans="1:7" x14ac:dyDescent="0.25">
      <c r="A2" s="114" t="s">
        <v>62</v>
      </c>
      <c r="B2" s="114"/>
      <c r="C2" s="114"/>
      <c r="D2" s="114"/>
      <c r="E2" s="114"/>
      <c r="F2" s="114"/>
      <c r="G2" s="114"/>
    </row>
    <row r="4" spans="1:7" ht="15.75" thickBot="1" x14ac:dyDescent="0.3">
      <c r="A4" s="3" t="s">
        <v>63</v>
      </c>
      <c r="B4" s="16" t="str">
        <f>IF(LEN(Assessment_Plan!C7)=0,"",Assessment_Plan!C7)</f>
        <v/>
      </c>
      <c r="D4" t="s">
        <v>53</v>
      </c>
      <c r="E4" s="16">
        <f>Assessment_Plan!Q6</f>
        <v>0</v>
      </c>
    </row>
    <row r="5" spans="1:7" ht="15.75" thickBot="1" x14ac:dyDescent="0.3"/>
    <row r="6" spans="1:7" s="2" customFormat="1" ht="78.75" customHeight="1" x14ac:dyDescent="0.25">
      <c r="A6" s="49" t="s">
        <v>71</v>
      </c>
      <c r="B6" s="153" t="s">
        <v>72</v>
      </c>
      <c r="C6" s="153"/>
      <c r="D6" s="153" t="s">
        <v>171</v>
      </c>
      <c r="E6" s="153"/>
      <c r="F6" s="50" t="s">
        <v>172</v>
      </c>
      <c r="G6" s="51" t="s">
        <v>73</v>
      </c>
    </row>
    <row r="7" spans="1:7" ht="15" customHeight="1" x14ac:dyDescent="0.25">
      <c r="A7" s="52" t="str">
        <f>IF(LEN(Assessment_Plan!F9)=0,"",Assessment_Plan!F9)</f>
        <v/>
      </c>
      <c r="B7" s="55" t="s">
        <v>52</v>
      </c>
      <c r="C7" s="56" t="str">
        <f>IF(LEN(Assessment_Plan!D6)=0,"",Assessment_Plan!D6)</f>
        <v/>
      </c>
      <c r="D7" s="61" t="s">
        <v>55</v>
      </c>
      <c r="E7" s="65">
        <f>Data[[#Totals],[Enr]]</f>
        <v>0</v>
      </c>
      <c r="F7" s="154"/>
      <c r="G7" s="154"/>
    </row>
    <row r="8" spans="1:7" x14ac:dyDescent="0.25">
      <c r="A8" s="53"/>
      <c r="B8" s="57" t="s">
        <v>94</v>
      </c>
      <c r="C8" s="58"/>
      <c r="D8" s="62" t="s">
        <v>74</v>
      </c>
      <c r="E8" s="66">
        <f>Data[[#Totals],[Comp]]</f>
        <v>0</v>
      </c>
      <c r="F8" s="155"/>
      <c r="G8" s="155"/>
    </row>
    <row r="9" spans="1:7" x14ac:dyDescent="0.25">
      <c r="A9" s="53"/>
      <c r="B9" s="151" t="str">
        <f>IF(LEN(Assessment_Plan!B22)=0,"","1. " &amp; Assessment_Plan!B22)</f>
        <v/>
      </c>
      <c r="C9" s="152"/>
      <c r="D9" s="62" t="s">
        <v>4</v>
      </c>
      <c r="E9" s="66">
        <f>Data[[#Totals],[Av Assessed]]</f>
        <v>0</v>
      </c>
      <c r="F9" s="155"/>
      <c r="G9" s="155"/>
    </row>
    <row r="10" spans="1:7" x14ac:dyDescent="0.25">
      <c r="A10" s="53"/>
      <c r="B10" s="151" t="str">
        <f>IF(LEN(Assessment_Plan!B23)=0,"","2. " &amp; Assessment_Plan!B23)</f>
        <v/>
      </c>
      <c r="C10" s="152"/>
      <c r="D10" s="62" t="s">
        <v>3</v>
      </c>
      <c r="E10" s="67" t="str">
        <f>IF(OR(E9=0,E8=0),"",Data[[#Totals],[Av Assessed]]/Data[[#Totals],[Comp]])</f>
        <v/>
      </c>
      <c r="F10" s="155"/>
      <c r="G10" s="155"/>
    </row>
    <row r="11" spans="1:7" x14ac:dyDescent="0.25">
      <c r="A11" s="53"/>
      <c r="B11" s="151" t="str">
        <f>IF(LEN(Assessment_Plan!B24)=0,"","3. " &amp; Assessment_Plan!B24)</f>
        <v/>
      </c>
      <c r="C11" s="152"/>
      <c r="D11" s="62" t="s">
        <v>2</v>
      </c>
      <c r="E11" s="68">
        <f>Data[[#Totals],[Av Proficient]]</f>
        <v>0</v>
      </c>
      <c r="F11" s="155"/>
      <c r="G11" s="155"/>
    </row>
    <row r="12" spans="1:7" x14ac:dyDescent="0.25">
      <c r="A12" s="53"/>
      <c r="B12" s="59"/>
      <c r="C12" s="60"/>
      <c r="D12" s="62" t="s">
        <v>1</v>
      </c>
      <c r="E12" s="67">
        <f>IF(E9=0,0,Data[[#Totals],[Av Proficient]]/Data[[#Totals],[Av Assessed]])</f>
        <v>0</v>
      </c>
      <c r="F12" s="155"/>
      <c r="G12" s="155"/>
    </row>
    <row r="13" spans="1:7" x14ac:dyDescent="0.25">
      <c r="A13" s="53"/>
      <c r="B13" s="59" t="s">
        <v>58</v>
      </c>
      <c r="C13" s="64" t="str">
        <f>Assessment_Plan!N25</f>
        <v/>
      </c>
      <c r="D13" s="62" t="s">
        <v>56</v>
      </c>
      <c r="E13" s="66" t="str">
        <f>IF(E12&gt;=C13,"Yes","No")</f>
        <v>No</v>
      </c>
      <c r="F13" s="155"/>
      <c r="G13" s="155"/>
    </row>
    <row r="14" spans="1:7" x14ac:dyDescent="0.25">
      <c r="A14" s="53"/>
      <c r="B14" s="103" t="s">
        <v>170</v>
      </c>
      <c r="C14" s="102"/>
      <c r="D14" s="101"/>
      <c r="E14" s="65"/>
      <c r="F14" s="155"/>
      <c r="G14" s="155"/>
    </row>
    <row r="15" spans="1:7" x14ac:dyDescent="0.25">
      <c r="A15" s="53"/>
      <c r="B15" s="157"/>
      <c r="C15" s="158"/>
      <c r="D15" s="158"/>
      <c r="E15" s="159"/>
      <c r="F15" s="155"/>
      <c r="G15" s="155"/>
    </row>
    <row r="16" spans="1:7" x14ac:dyDescent="0.25">
      <c r="A16" s="53"/>
      <c r="B16" s="157"/>
      <c r="C16" s="158"/>
      <c r="D16" s="158"/>
      <c r="E16" s="159"/>
      <c r="F16" s="155"/>
      <c r="G16" s="155"/>
    </row>
    <row r="17" spans="1:7" x14ac:dyDescent="0.25">
      <c r="A17" s="53"/>
      <c r="B17" s="157"/>
      <c r="C17" s="158"/>
      <c r="D17" s="158"/>
      <c r="E17" s="159"/>
      <c r="F17" s="155"/>
      <c r="G17" s="155"/>
    </row>
    <row r="18" spans="1:7" x14ac:dyDescent="0.25">
      <c r="A18" s="53"/>
      <c r="B18" s="157"/>
      <c r="C18" s="158"/>
      <c r="D18" s="158"/>
      <c r="E18" s="159"/>
      <c r="F18" s="155"/>
      <c r="G18" s="155"/>
    </row>
    <row r="19" spans="1:7" x14ac:dyDescent="0.25">
      <c r="A19" s="53"/>
      <c r="B19" s="157"/>
      <c r="C19" s="158"/>
      <c r="D19" s="158"/>
      <c r="E19" s="159"/>
      <c r="F19" s="155"/>
      <c r="G19" s="155"/>
    </row>
    <row r="20" spans="1:7" x14ac:dyDescent="0.25">
      <c r="A20" s="53"/>
      <c r="B20" s="157"/>
      <c r="C20" s="158"/>
      <c r="D20" s="158"/>
      <c r="E20" s="159"/>
      <c r="F20" s="155"/>
      <c r="G20" s="155"/>
    </row>
    <row r="21" spans="1:7" x14ac:dyDescent="0.25">
      <c r="A21" s="53"/>
      <c r="B21" s="157"/>
      <c r="C21" s="158"/>
      <c r="D21" s="158"/>
      <c r="E21" s="159"/>
      <c r="F21" s="155"/>
      <c r="G21" s="155"/>
    </row>
    <row r="22" spans="1:7" x14ac:dyDescent="0.25">
      <c r="A22" s="53"/>
      <c r="B22" s="157"/>
      <c r="C22" s="158"/>
      <c r="D22" s="158"/>
      <c r="E22" s="159"/>
      <c r="F22" s="155"/>
      <c r="G22" s="155"/>
    </row>
    <row r="23" spans="1:7" x14ac:dyDescent="0.25">
      <c r="A23" s="53"/>
      <c r="B23" s="157"/>
      <c r="C23" s="158"/>
      <c r="D23" s="158"/>
      <c r="E23" s="159"/>
      <c r="F23" s="155"/>
      <c r="G23" s="155"/>
    </row>
    <row r="24" spans="1:7" x14ac:dyDescent="0.25">
      <c r="A24" s="53"/>
      <c r="B24" s="157"/>
      <c r="C24" s="158"/>
      <c r="D24" s="158"/>
      <c r="E24" s="159"/>
      <c r="F24" s="155"/>
      <c r="G24" s="155"/>
    </row>
    <row r="25" spans="1:7" x14ac:dyDescent="0.25">
      <c r="A25" s="54"/>
      <c r="B25" s="160"/>
      <c r="C25" s="161"/>
      <c r="D25" s="161"/>
      <c r="E25" s="162"/>
      <c r="F25" s="156"/>
      <c r="G25" s="156"/>
    </row>
    <row r="27" spans="1:7" x14ac:dyDescent="0.25">
      <c r="A27" t="s">
        <v>168</v>
      </c>
    </row>
  </sheetData>
  <sheetProtection sheet="1" objects="1" scenarios="1"/>
  <mergeCells count="10">
    <mergeCell ref="A1:G1"/>
    <mergeCell ref="A2:G2"/>
    <mergeCell ref="B9:C9"/>
    <mergeCell ref="B10:C10"/>
    <mergeCell ref="B11:C11"/>
    <mergeCell ref="B6:C6"/>
    <mergeCell ref="D6:E6"/>
    <mergeCell ref="F7:F25"/>
    <mergeCell ref="G7:G25"/>
    <mergeCell ref="B15:E25"/>
  </mergeCells>
  <pageMargins left="0.25" right="0.25" top="0.75" bottom="0.75" header="0.3" footer="0.3"/>
  <pageSetup fitToHeight="1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4:I21"/>
  <sheetViews>
    <sheetView workbookViewId="0">
      <selection activeCell="A2" sqref="A2"/>
    </sheetView>
  </sheetViews>
  <sheetFormatPr defaultRowHeight="15" x14ac:dyDescent="0.25"/>
  <cols>
    <col min="1" max="1" width="16.140625" customWidth="1"/>
    <col min="2" max="2" width="9" customWidth="1"/>
    <col min="3" max="3" width="15.28515625" bestFit="1" customWidth="1"/>
    <col min="4" max="4" width="38.42578125" bestFit="1" customWidth="1"/>
    <col min="6" max="6" width="11.140625" bestFit="1" customWidth="1"/>
    <col min="7" max="7" width="49.7109375" bestFit="1" customWidth="1"/>
    <col min="8" max="8" width="6.140625" bestFit="1" customWidth="1"/>
    <col min="9" max="9" width="7.5703125" bestFit="1" customWidth="1"/>
  </cols>
  <sheetData>
    <row r="4" spans="1:9" x14ac:dyDescent="0.25">
      <c r="A4" t="s">
        <v>9</v>
      </c>
      <c r="C4" t="s">
        <v>25</v>
      </c>
      <c r="D4" t="s">
        <v>15</v>
      </c>
      <c r="F4" t="s">
        <v>6</v>
      </c>
      <c r="G4" t="s">
        <v>28</v>
      </c>
      <c r="H4" t="s">
        <v>26</v>
      </c>
      <c r="I4" t="s">
        <v>27</v>
      </c>
    </row>
    <row r="5" spans="1:9" x14ac:dyDescent="0.25">
      <c r="A5" t="s">
        <v>10</v>
      </c>
      <c r="C5" t="s">
        <v>156</v>
      </c>
      <c r="D5" t="s">
        <v>16</v>
      </c>
      <c r="F5" t="str">
        <f>Col_Dept[[#This Row],[Col]]&amp;"-"&amp;Col_Dept[[#This Row],[Dept]]</f>
        <v>AS-BSCI</v>
      </c>
      <c r="G5" t="s">
        <v>31</v>
      </c>
      <c r="H5" t="s">
        <v>29</v>
      </c>
      <c r="I5" t="s">
        <v>30</v>
      </c>
    </row>
    <row r="6" spans="1:9" x14ac:dyDescent="0.25">
      <c r="A6" t="s">
        <v>11</v>
      </c>
      <c r="C6" t="s">
        <v>157</v>
      </c>
      <c r="D6" t="s">
        <v>17</v>
      </c>
      <c r="F6" t="str">
        <f>Col_Dept[[#This Row],[Col]]&amp;"-"&amp;Col_Dept[[#This Row],[Dept]]</f>
        <v>AS-CHEM</v>
      </c>
      <c r="G6" t="s">
        <v>33</v>
      </c>
      <c r="H6" t="s">
        <v>29</v>
      </c>
      <c r="I6" t="s">
        <v>32</v>
      </c>
    </row>
    <row r="7" spans="1:9" x14ac:dyDescent="0.25">
      <c r="A7" t="s">
        <v>12</v>
      </c>
      <c r="C7" t="s">
        <v>158</v>
      </c>
      <c r="D7" t="s">
        <v>18</v>
      </c>
      <c r="F7" t="str">
        <f>Col_Dept[[#This Row],[Col]]&amp;"-"&amp;Col_Dept[[#This Row],[Dept]]</f>
        <v>AS-CLC</v>
      </c>
      <c r="G7" t="s">
        <v>155</v>
      </c>
      <c r="H7" t="s">
        <v>29</v>
      </c>
      <c r="I7" t="s">
        <v>154</v>
      </c>
    </row>
    <row r="8" spans="1:9" x14ac:dyDescent="0.25">
      <c r="A8" t="s">
        <v>13</v>
      </c>
      <c r="C8" t="s">
        <v>159</v>
      </c>
      <c r="D8" t="s">
        <v>19</v>
      </c>
      <c r="F8" t="str">
        <f>Col_Dept[[#This Row],[Col]]&amp;"-"&amp;Col_Dept[[#This Row],[Dept]]</f>
        <v>AS-CRJC</v>
      </c>
      <c r="G8" t="s">
        <v>35</v>
      </c>
      <c r="H8" t="s">
        <v>29</v>
      </c>
      <c r="I8" t="s">
        <v>34</v>
      </c>
    </row>
    <row r="9" spans="1:9" x14ac:dyDescent="0.25">
      <c r="A9" t="s">
        <v>14</v>
      </c>
      <c r="C9" t="s">
        <v>160</v>
      </c>
      <c r="D9" t="s">
        <v>20</v>
      </c>
      <c r="F9" s="4" t="str">
        <f>Col_Dept[[#This Row],[Col]]&amp;"-"&amp;Col_Dept[[#This Row],[Dept]]</f>
        <v>AS-ENGL</v>
      </c>
      <c r="G9" t="s">
        <v>65</v>
      </c>
      <c r="H9" t="s">
        <v>29</v>
      </c>
      <c r="I9" t="s">
        <v>64</v>
      </c>
    </row>
    <row r="10" spans="1:9" x14ac:dyDescent="0.25">
      <c r="A10" t="s">
        <v>87</v>
      </c>
      <c r="C10" t="s">
        <v>161</v>
      </c>
      <c r="D10" t="s">
        <v>21</v>
      </c>
      <c r="F10" t="str">
        <f>Col_Dept[[#This Row],[Col]]&amp;"-"&amp;Col_Dept[[#This Row],[Dept]]</f>
        <v>AS-GOVT</v>
      </c>
      <c r="G10" t="s">
        <v>37</v>
      </c>
      <c r="H10" t="s">
        <v>29</v>
      </c>
      <c r="I10" t="s">
        <v>36</v>
      </c>
    </row>
    <row r="11" spans="1:9" x14ac:dyDescent="0.25">
      <c r="A11" t="s">
        <v>88</v>
      </c>
      <c r="C11" t="s">
        <v>162</v>
      </c>
      <c r="D11" t="s">
        <v>22</v>
      </c>
      <c r="F11" t="str">
        <f>Col_Dept[[#This Row],[Col]]&amp;"-"&amp;Col_Dept[[#This Row],[Dept]]</f>
        <v>AS-MATH</v>
      </c>
      <c r="G11" t="s">
        <v>39</v>
      </c>
      <c r="H11" t="s">
        <v>29</v>
      </c>
      <c r="I11" t="s">
        <v>38</v>
      </c>
    </row>
    <row r="12" spans="1:9" x14ac:dyDescent="0.25">
      <c r="A12" t="s">
        <v>150</v>
      </c>
      <c r="C12" t="s">
        <v>163</v>
      </c>
      <c r="D12" t="s">
        <v>23</v>
      </c>
      <c r="F12" s="4" t="str">
        <f>Col_Dept[[#This Row],[Col]]&amp;"-"&amp;Col_Dept[[#This Row],[Dept]]</f>
        <v>AS-NURS</v>
      </c>
      <c r="G12" t="s">
        <v>66</v>
      </c>
      <c r="H12" t="s">
        <v>29</v>
      </c>
      <c r="I12" t="s">
        <v>67</v>
      </c>
    </row>
    <row r="13" spans="1:9" x14ac:dyDescent="0.25">
      <c r="A13" t="s">
        <v>151</v>
      </c>
      <c r="C13" t="s">
        <v>164</v>
      </c>
      <c r="D13" t="s">
        <v>24</v>
      </c>
      <c r="F13" t="str">
        <f>Col_Dept[[#This Row],[Col]]&amp;"-"&amp;Col_Dept[[#This Row],[Dept]]</f>
        <v>AS-PAFA</v>
      </c>
      <c r="G13" t="s">
        <v>41</v>
      </c>
      <c r="H13" t="s">
        <v>29</v>
      </c>
      <c r="I13" t="s">
        <v>40</v>
      </c>
    </row>
    <row r="14" spans="1:9" x14ac:dyDescent="0.25">
      <c r="A14" t="s">
        <v>152</v>
      </c>
      <c r="C14" t="s">
        <v>176</v>
      </c>
      <c r="D14" t="s">
        <v>177</v>
      </c>
      <c r="F14" t="str">
        <f>Col_Dept[[#This Row],[Col]]&amp;"-"&amp;Col_Dept[[#This Row],[Dept]]</f>
        <v>AS-PSYC</v>
      </c>
      <c r="G14" t="s">
        <v>43</v>
      </c>
      <c r="H14" t="s">
        <v>29</v>
      </c>
      <c r="I14" t="s">
        <v>42</v>
      </c>
    </row>
    <row r="15" spans="1:9" x14ac:dyDescent="0.25">
      <c r="A15" t="s">
        <v>153</v>
      </c>
      <c r="C15" t="s">
        <v>178</v>
      </c>
      <c r="D15" t="s">
        <v>179</v>
      </c>
      <c r="F15" t="str">
        <f>Col_Dept[[#This Row],[Col]]&amp;"-"&amp;Col_Dept[[#This Row],[Dept]]</f>
        <v>AS-SOCI</v>
      </c>
      <c r="G15" t="s">
        <v>45</v>
      </c>
      <c r="H15" t="s">
        <v>29</v>
      </c>
      <c r="I15" t="s">
        <v>44</v>
      </c>
    </row>
    <row r="16" spans="1:9" x14ac:dyDescent="0.25">
      <c r="C16" t="s">
        <v>180</v>
      </c>
      <c r="D16" t="s">
        <v>181</v>
      </c>
      <c r="F16" t="str">
        <f>Col_Dept[[#This Row],[Col]]&amp;"-"&amp;Col_Dept[[#This Row],[Dept]]</f>
        <v>AS-SWRK</v>
      </c>
      <c r="G16" t="s">
        <v>47</v>
      </c>
      <c r="H16" t="s">
        <v>29</v>
      </c>
      <c r="I16" t="s">
        <v>46</v>
      </c>
    </row>
    <row r="17" spans="6:9" x14ac:dyDescent="0.25">
      <c r="F17" t="str">
        <f>Col_Dept[[#This Row],[Col]]&amp;"-"&amp;Col_Dept[[#This Row],[Dept]]</f>
        <v>BN-AFHI</v>
      </c>
      <c r="G17" t="s">
        <v>147</v>
      </c>
      <c r="H17" t="s">
        <v>48</v>
      </c>
      <c r="I17" t="s">
        <v>146</v>
      </c>
    </row>
    <row r="18" spans="6:9" x14ac:dyDescent="0.25">
      <c r="F18" t="str">
        <f>Col_Dept[[#This Row],[Col]]&amp;"-"&amp;Col_Dept[[#This Row],[Dept]]</f>
        <v>BN-MMEN</v>
      </c>
      <c r="G18" t="s">
        <v>149</v>
      </c>
      <c r="H18" t="s">
        <v>48</v>
      </c>
      <c r="I18" t="s">
        <v>148</v>
      </c>
    </row>
    <row r="19" spans="6:9" x14ac:dyDescent="0.25">
      <c r="F19" t="str">
        <f>Col_Dept[[#This Row],[Col]]&amp;"-"&amp;Col_Dept[[#This Row],[Dept]]</f>
        <v>ED-ELEM</v>
      </c>
      <c r="G19" t="s">
        <v>51</v>
      </c>
      <c r="H19" t="s">
        <v>49</v>
      </c>
      <c r="I19" t="s">
        <v>50</v>
      </c>
    </row>
    <row r="20" spans="6:9" x14ac:dyDescent="0.25">
      <c r="F20" t="str">
        <f>Col_Dept[[#This Row],[Col]]&amp;"-"&amp;Col_Dept[[#This Row],[Dept]]</f>
        <v>ED-MSSS</v>
      </c>
      <c r="G20" t="s">
        <v>68</v>
      </c>
      <c r="H20" t="s">
        <v>49</v>
      </c>
      <c r="I20" t="s">
        <v>165</v>
      </c>
    </row>
    <row r="21" spans="6:9" x14ac:dyDescent="0.25">
      <c r="F21" t="str">
        <f>Col_Dept[[#This Row],[Col]]&amp;"-"&amp;Col_Dept[[#This Row],[Dept]]</f>
        <v>UC-UNVC</v>
      </c>
      <c r="G21" t="s">
        <v>173</v>
      </c>
      <c r="H21" t="s">
        <v>174</v>
      </c>
      <c r="I21" t="s">
        <v>175</v>
      </c>
    </row>
  </sheetData>
  <sheetProtection sheet="1" objects="1" scenarios="1"/>
  <pageMargins left="0.7" right="0.7" top="0.75" bottom="0.75" header="0.3" footer="0.3"/>
  <drawing r:id="rId1"/>
  <tableParts count="3">
    <tablePart r:id="rId2"/>
    <tablePart r:id="rId3"/>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election activeCell="F1" sqref="F1:F1048576"/>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Assessment_Plan</vt:lpstr>
      <vt:lpstr>Assessment_Data</vt:lpstr>
      <vt:lpstr>SLO_Matrix</vt:lpstr>
      <vt:lpstr>Dropdown_Key</vt:lpstr>
      <vt:lpstr>Sheet1</vt:lpstr>
      <vt:lpstr>SLO_Matrix!Print_Area</vt:lpstr>
      <vt:lpstr>Assessment_Data!Print_Titles</vt:lpstr>
      <vt:lpstr>Assessment_Plan!Print_Titles</vt:lpstr>
    </vt:vector>
  </TitlesOfParts>
  <Company>Fayetteville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deploy</cp:lastModifiedBy>
  <cp:lastPrinted>2019-02-01T14:26:30Z</cp:lastPrinted>
  <dcterms:created xsi:type="dcterms:W3CDTF">2014-03-25T01:32:13Z</dcterms:created>
  <dcterms:modified xsi:type="dcterms:W3CDTF">2019-02-25T19:57:53Z</dcterms:modified>
</cp:coreProperties>
</file>